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K:\HERC\STAFF FOLDERS\Helen D\Website of utility mapping algorithms\"/>
    </mc:Choice>
  </mc:AlternateContent>
  <xr:revisionPtr revIDLastSave="0" documentId="13_ncr:1_{6D270134-14C2-42E5-950B-FB98DC6D9C34}" xr6:coauthVersionLast="47" xr6:coauthVersionMax="47" xr10:uidLastSave="{00000000-0000-0000-0000-000000000000}"/>
  <bookViews>
    <workbookView xWindow="-120" yWindow="-120" windowWidth="21840" windowHeight="13020" tabRatio="927" xr2:uid="{00000000-000D-0000-FFFF-FFFF00000000}"/>
  </bookViews>
  <sheets>
    <sheet name="DET - included studies" sheetId="1" r:id="rId1"/>
  </sheets>
  <definedNames>
    <definedName name="_xlnm._FilterDatabase" localSheetId="0" hidden="1">'DET - included studies'!$A$16:$W$542</definedName>
    <definedName name="_kd50" localSheetId="0">'DET - included studies'!#REF!</definedName>
    <definedName name="_kh60" localSheetId="0">'DET - included studies'!#REF!</definedName>
    <definedName name="_kv01" localSheetId="0">'DET - included studies'!#REF!</definedName>
    <definedName name="kc00" localSheetId="0">'DET - included studies'!#REF!</definedName>
    <definedName name="ke00" localSheetId="0">'DET - included studies'!#REF!</definedName>
    <definedName name="kf00" localSheetId="0">'DET - included studies'!#REF!</definedName>
    <definedName name="kg00" localSheetId="0">'DET - included studies'!#REF!</definedName>
    <definedName name="kh00" localSheetId="0">'DET - included studies'!#REF!</definedName>
    <definedName name="ki00" localSheetId="0">'DET - included studies'!#REF!</definedName>
    <definedName name="kj00" localSheetId="0">'DET - included studies'!#REF!</definedName>
    <definedName name="kk00" localSheetId="0">'DET - included studies'!#REF!</definedName>
    <definedName name="kl00" localSheetId="0">'DET - included studies'!#REF!</definedName>
    <definedName name="km00" localSheetId="0">'DET - included studies'!#REF!</definedName>
    <definedName name="kn00" localSheetId="0">'DET - included studies'!#REF!</definedName>
    <definedName name="ko00" localSheetId="0">'DET - included studies'!#REF!</definedName>
    <definedName name="kp00" localSheetId="0">'DET - included studies'!#REF!</definedName>
    <definedName name="kq00" localSheetId="0">'DET - included studies'!#REF!</definedName>
    <definedName name="kr00" localSheetId="0">'DET - included studies'!#REF!</definedName>
    <definedName name="ks00" localSheetId="0">'DET - included studies'!#REF!</definedName>
    <definedName name="kz00" localSheetId="0">'DET - included studies'!#REF!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38" i="1" l="1"/>
  <c r="E137" i="1"/>
  <c r="E136" i="1"/>
  <c r="J261" i="1" l="1"/>
  <c r="J204" i="1"/>
  <c r="J197" i="1"/>
  <c r="J196" i="1"/>
  <c r="J195" i="1"/>
  <c r="J194" i="1"/>
  <c r="J193" i="1"/>
  <c r="J185" i="1"/>
  <c r="J184" i="1"/>
  <c r="J170" i="1"/>
  <c r="J169" i="1"/>
  <c r="J134" i="1"/>
  <c r="J133" i="1"/>
  <c r="J124" i="1"/>
  <c r="J91" i="1"/>
  <c r="J84" i="1"/>
  <c r="J63" i="1"/>
  <c r="J62" i="1"/>
  <c r="J61" i="1"/>
  <c r="J60" i="1"/>
  <c r="J50" i="1"/>
  <c r="J17" i="1"/>
  <c r="J436" i="1"/>
  <c r="J343" i="1"/>
  <c r="J275" i="1"/>
  <c r="J92" i="1"/>
  <c r="E204" i="1"/>
  <c r="E195" i="1"/>
  <c r="E196" i="1"/>
  <c r="E194" i="1"/>
  <c r="E193" i="1"/>
  <c r="E197" i="1"/>
  <c r="E185" i="1"/>
  <c r="E184" i="1"/>
  <c r="E170" i="1"/>
  <c r="E169" i="1"/>
  <c r="E134" i="1"/>
  <c r="E133" i="1"/>
  <c r="E124" i="1"/>
  <c r="E91" i="1"/>
  <c r="E84" i="1"/>
  <c r="E63" i="1"/>
  <c r="E60" i="1"/>
  <c r="E61" i="1"/>
  <c r="E62" i="1"/>
  <c r="E49" i="1"/>
  <c r="J111" i="1"/>
  <c r="J37" i="1"/>
  <c r="J36" i="1"/>
  <c r="J38" i="1"/>
  <c r="J39" i="1"/>
  <c r="J20" i="1"/>
  <c r="J291" i="1"/>
  <c r="J186" i="1"/>
  <c r="E17" i="1"/>
  <c r="J509" i="1" l="1"/>
  <c r="E509" i="1"/>
  <c r="J444" i="1"/>
  <c r="E444" i="1"/>
  <c r="J469" i="1"/>
  <c r="J470" i="1"/>
  <c r="E472" i="1"/>
  <c r="E471" i="1"/>
  <c r="E470" i="1"/>
  <c r="E434" i="1"/>
  <c r="J434" i="1"/>
  <c r="E435" i="1"/>
  <c r="J435" i="1"/>
  <c r="J181" i="1" l="1"/>
  <c r="E181" i="1"/>
  <c r="J321" i="1"/>
  <c r="J537" i="1"/>
  <c r="J514" i="1"/>
  <c r="R511" i="1"/>
  <c r="J512" i="1"/>
  <c r="J507" i="1"/>
  <c r="J508" i="1"/>
  <c r="J481" i="1"/>
  <c r="J413" i="1" l="1"/>
  <c r="J478" i="1"/>
  <c r="J441" i="1" l="1"/>
  <c r="J433" i="1"/>
  <c r="J326" i="1"/>
  <c r="J273" i="1"/>
  <c r="J532" i="1"/>
  <c r="J536" i="1"/>
  <c r="J535" i="1"/>
  <c r="E537" i="1" l="1"/>
  <c r="E536" i="1"/>
  <c r="E535" i="1"/>
  <c r="E532" i="1"/>
  <c r="E514" i="1"/>
  <c r="E512" i="1"/>
  <c r="E507" i="1"/>
  <c r="E508" i="1"/>
  <c r="E481" i="1"/>
  <c r="E478" i="1"/>
  <c r="E469" i="1"/>
  <c r="E441" i="1"/>
  <c r="E433" i="1"/>
  <c r="E413" i="1"/>
  <c r="E326" i="1"/>
  <c r="E321" i="1"/>
  <c r="E273" i="1"/>
  <c r="J252" i="1" l="1"/>
  <c r="J227" i="1" l="1"/>
  <c r="J226" i="1"/>
  <c r="J225" i="1"/>
  <c r="J224" i="1"/>
  <c r="E227" i="1"/>
  <c r="E226" i="1"/>
  <c r="E225" i="1"/>
  <c r="E224" i="1"/>
  <c r="J231" i="1"/>
  <c r="J151" i="1" l="1"/>
  <c r="E151" i="1"/>
  <c r="J110" i="1"/>
  <c r="E110" i="1"/>
  <c r="J51" i="1"/>
  <c r="E51" i="1"/>
  <c r="E38" i="1"/>
  <c r="E37" i="1"/>
  <c r="E36" i="1"/>
  <c r="E23" i="1"/>
  <c r="E22" i="1"/>
  <c r="E21" i="1"/>
  <c r="E20" i="1"/>
  <c r="J530" i="1"/>
  <c r="E530" i="1"/>
  <c r="J503" i="1"/>
  <c r="E503" i="1"/>
  <c r="J474" i="1"/>
  <c r="E475" i="1"/>
  <c r="E474" i="1"/>
  <c r="J464" i="1"/>
  <c r="J342" i="1"/>
  <c r="E342" i="1"/>
  <c r="J322" i="1"/>
  <c r="E265" i="1"/>
  <c r="E266" i="1"/>
  <c r="E322" i="1"/>
  <c r="J281" i="1"/>
  <c r="E282" i="1"/>
  <c r="E281" i="1"/>
  <c r="J265" i="1"/>
  <c r="J253" i="1"/>
  <c r="E253" i="1"/>
  <c r="J251" i="1"/>
  <c r="E251" i="1"/>
  <c r="J242" i="1"/>
  <c r="E242" i="1"/>
  <c r="J201" i="1" l="1"/>
  <c r="E201" i="1"/>
  <c r="J511" i="1" l="1"/>
  <c r="E511" i="1"/>
  <c r="J534" i="1" l="1"/>
  <c r="E534" i="1"/>
  <c r="J533" i="1"/>
  <c r="J529" i="1"/>
  <c r="E529" i="1"/>
  <c r="J528" i="1"/>
  <c r="E528" i="1"/>
  <c r="J527" i="1"/>
  <c r="E527" i="1"/>
  <c r="J526" i="1"/>
  <c r="J525" i="1"/>
  <c r="E525" i="1"/>
  <c r="J524" i="1"/>
  <c r="J523" i="1"/>
  <c r="E523" i="1"/>
  <c r="J521" i="1"/>
  <c r="J520" i="1"/>
  <c r="J519" i="1"/>
  <c r="E519" i="1"/>
  <c r="J518" i="1"/>
  <c r="E518" i="1"/>
  <c r="J517" i="1"/>
  <c r="E517" i="1"/>
  <c r="J516" i="1"/>
  <c r="E516" i="1"/>
  <c r="J515" i="1"/>
  <c r="E515" i="1"/>
  <c r="J513" i="1"/>
  <c r="E513" i="1"/>
  <c r="J510" i="1"/>
  <c r="E510" i="1"/>
  <c r="J505" i="1"/>
  <c r="E505" i="1"/>
  <c r="J504" i="1"/>
  <c r="E504" i="1"/>
  <c r="J502" i="1"/>
  <c r="E502" i="1"/>
  <c r="J501" i="1"/>
  <c r="E501" i="1"/>
  <c r="J500" i="1"/>
  <c r="E500" i="1"/>
  <c r="J499" i="1"/>
  <c r="E499" i="1"/>
  <c r="J498" i="1"/>
  <c r="E498" i="1"/>
  <c r="J497" i="1"/>
  <c r="E497" i="1"/>
  <c r="J496" i="1"/>
  <c r="E496" i="1"/>
  <c r="J495" i="1"/>
  <c r="E495" i="1"/>
  <c r="J494" i="1"/>
  <c r="E494" i="1"/>
  <c r="J493" i="1"/>
  <c r="E493" i="1"/>
  <c r="J492" i="1"/>
  <c r="E492" i="1"/>
  <c r="J491" i="1"/>
  <c r="E491" i="1"/>
  <c r="J490" i="1"/>
  <c r="E490" i="1"/>
  <c r="J489" i="1"/>
  <c r="E489" i="1"/>
  <c r="J488" i="1"/>
  <c r="E488" i="1"/>
  <c r="J487" i="1"/>
  <c r="E487" i="1"/>
  <c r="J486" i="1"/>
  <c r="E486" i="1"/>
  <c r="J485" i="1"/>
  <c r="E485" i="1"/>
  <c r="J484" i="1"/>
  <c r="E484" i="1"/>
  <c r="J483" i="1"/>
  <c r="E483" i="1"/>
  <c r="J482" i="1"/>
  <c r="E482" i="1"/>
  <c r="J480" i="1"/>
  <c r="E480" i="1"/>
  <c r="J479" i="1"/>
  <c r="E479" i="1"/>
  <c r="J476" i="1"/>
  <c r="E476" i="1"/>
  <c r="J473" i="1"/>
  <c r="E473" i="1"/>
  <c r="J468" i="1"/>
  <c r="I468" i="1"/>
  <c r="E468" i="1"/>
  <c r="J467" i="1"/>
  <c r="E467" i="1"/>
  <c r="J465" i="1"/>
  <c r="E465" i="1"/>
  <c r="J463" i="1"/>
  <c r="E463" i="1"/>
  <c r="J462" i="1"/>
  <c r="E462" i="1"/>
  <c r="J461" i="1"/>
  <c r="J460" i="1"/>
  <c r="J458" i="1"/>
  <c r="E458" i="1"/>
  <c r="J457" i="1"/>
  <c r="E457" i="1"/>
  <c r="J456" i="1"/>
  <c r="E456" i="1"/>
  <c r="J455" i="1"/>
  <c r="E455" i="1"/>
  <c r="J454" i="1"/>
  <c r="E454" i="1"/>
  <c r="J453" i="1"/>
  <c r="E453" i="1"/>
  <c r="J451" i="1"/>
  <c r="E451" i="1"/>
  <c r="U450" i="1"/>
  <c r="J450" i="1"/>
  <c r="E450" i="1"/>
  <c r="J449" i="1"/>
  <c r="E449" i="1"/>
  <c r="J448" i="1"/>
  <c r="E448" i="1"/>
  <c r="J447" i="1"/>
  <c r="E447" i="1"/>
  <c r="J446" i="1"/>
  <c r="E446" i="1"/>
  <c r="J445" i="1"/>
  <c r="E445" i="1"/>
  <c r="J443" i="1"/>
  <c r="E443" i="1"/>
  <c r="J440" i="1"/>
  <c r="I440" i="1"/>
  <c r="E440" i="1"/>
  <c r="J432" i="1"/>
  <c r="I432" i="1"/>
  <c r="E432" i="1"/>
  <c r="J431" i="1"/>
  <c r="E431" i="1"/>
  <c r="J430" i="1"/>
  <c r="E430" i="1"/>
  <c r="E429" i="1"/>
  <c r="E428" i="1"/>
  <c r="E427" i="1"/>
  <c r="E426" i="1"/>
  <c r="E425" i="1"/>
  <c r="E424" i="1"/>
  <c r="E423" i="1"/>
  <c r="E422" i="1"/>
  <c r="E421" i="1"/>
  <c r="E420" i="1"/>
  <c r="E419" i="1"/>
  <c r="E418" i="1"/>
  <c r="E417" i="1"/>
  <c r="E416" i="1"/>
  <c r="J415" i="1"/>
  <c r="E415" i="1"/>
  <c r="J414" i="1"/>
  <c r="I414" i="1"/>
  <c r="E414" i="1"/>
  <c r="J412" i="1"/>
  <c r="E412" i="1"/>
  <c r="J411" i="1"/>
  <c r="E411" i="1"/>
  <c r="J410" i="1"/>
  <c r="E410" i="1"/>
  <c r="E409" i="1"/>
  <c r="E408" i="1"/>
  <c r="E407" i="1"/>
  <c r="E406" i="1"/>
  <c r="E405" i="1"/>
  <c r="E404" i="1"/>
  <c r="E403" i="1"/>
  <c r="E401" i="1"/>
  <c r="E400" i="1"/>
  <c r="E399" i="1"/>
  <c r="E398" i="1"/>
  <c r="E397" i="1"/>
  <c r="E396" i="1"/>
  <c r="E395" i="1"/>
  <c r="E393" i="1"/>
  <c r="E392" i="1"/>
  <c r="E391" i="1"/>
  <c r="E390" i="1"/>
  <c r="E389" i="1"/>
  <c r="E388" i="1"/>
  <c r="E387" i="1"/>
  <c r="E385" i="1"/>
  <c r="E384" i="1"/>
  <c r="E383" i="1"/>
  <c r="E382" i="1"/>
  <c r="E381" i="1"/>
  <c r="E380" i="1"/>
  <c r="E379" i="1"/>
  <c r="E377" i="1"/>
  <c r="E376" i="1"/>
  <c r="E375" i="1"/>
  <c r="E374" i="1"/>
  <c r="E373" i="1"/>
  <c r="E372" i="1"/>
  <c r="E371" i="1"/>
  <c r="E369" i="1"/>
  <c r="E368" i="1"/>
  <c r="E367" i="1"/>
  <c r="E366" i="1"/>
  <c r="E365" i="1"/>
  <c r="E364" i="1"/>
  <c r="E363" i="1"/>
  <c r="E361" i="1"/>
  <c r="E360" i="1"/>
  <c r="E359" i="1"/>
  <c r="E358" i="1"/>
  <c r="E357" i="1"/>
  <c r="E356" i="1"/>
  <c r="E355" i="1"/>
  <c r="J354" i="1"/>
  <c r="E354" i="1"/>
  <c r="J353" i="1"/>
  <c r="E353" i="1"/>
  <c r="J352" i="1"/>
  <c r="E352" i="1"/>
  <c r="J351" i="1"/>
  <c r="E351" i="1"/>
  <c r="J350" i="1"/>
  <c r="E350" i="1"/>
  <c r="K349" i="1"/>
  <c r="J349" i="1" s="1"/>
  <c r="E349" i="1"/>
  <c r="J348" i="1"/>
  <c r="E348" i="1"/>
  <c r="J347" i="1"/>
  <c r="E347" i="1"/>
  <c r="J346" i="1"/>
  <c r="E346" i="1"/>
  <c r="J345" i="1"/>
  <c r="E345" i="1"/>
  <c r="J344" i="1"/>
  <c r="E344" i="1"/>
  <c r="J341" i="1"/>
  <c r="J340" i="1"/>
  <c r="E340" i="1"/>
  <c r="E339" i="1"/>
  <c r="E338" i="1"/>
  <c r="E337" i="1"/>
  <c r="E336" i="1"/>
  <c r="E335" i="1"/>
  <c r="J334" i="1"/>
  <c r="E334" i="1"/>
  <c r="J333" i="1"/>
  <c r="E333" i="1"/>
  <c r="J332" i="1"/>
  <c r="E332" i="1"/>
  <c r="J331" i="1"/>
  <c r="J330" i="1"/>
  <c r="E330" i="1"/>
  <c r="J329" i="1"/>
  <c r="E329" i="1"/>
  <c r="J328" i="1"/>
  <c r="E328" i="1"/>
  <c r="J327" i="1"/>
  <c r="I327" i="1"/>
  <c r="E327" i="1"/>
  <c r="J325" i="1"/>
  <c r="E325" i="1"/>
  <c r="J324" i="1"/>
  <c r="E324" i="1"/>
  <c r="J320" i="1"/>
  <c r="I320" i="1"/>
  <c r="E320" i="1"/>
  <c r="J319" i="1"/>
  <c r="E319" i="1"/>
  <c r="J316" i="1"/>
  <c r="E316" i="1"/>
  <c r="J315" i="1"/>
  <c r="E315" i="1"/>
  <c r="J314" i="1"/>
  <c r="E314" i="1"/>
  <c r="J313" i="1"/>
  <c r="E313" i="1"/>
  <c r="J312" i="1"/>
  <c r="E312" i="1"/>
  <c r="J311" i="1"/>
  <c r="E311" i="1"/>
  <c r="J310" i="1"/>
  <c r="E310" i="1"/>
  <c r="J309" i="1"/>
  <c r="E309" i="1"/>
  <c r="J308" i="1"/>
  <c r="E308" i="1"/>
  <c r="J307" i="1"/>
  <c r="E307" i="1"/>
  <c r="J306" i="1"/>
  <c r="E306" i="1"/>
  <c r="J305" i="1"/>
  <c r="E305" i="1"/>
  <c r="J304" i="1"/>
  <c r="E304" i="1"/>
  <c r="E303" i="1"/>
  <c r="E302" i="1"/>
  <c r="E301" i="1"/>
  <c r="E300" i="1"/>
  <c r="E299" i="1"/>
  <c r="J298" i="1"/>
  <c r="E298" i="1"/>
  <c r="J297" i="1"/>
  <c r="J296" i="1"/>
  <c r="J295" i="1"/>
  <c r="J294" i="1"/>
  <c r="J293" i="1"/>
  <c r="E293" i="1"/>
  <c r="J292" i="1"/>
  <c r="E292" i="1"/>
  <c r="E291" i="1"/>
  <c r="J290" i="1"/>
  <c r="E290" i="1"/>
  <c r="J289" i="1"/>
  <c r="E289" i="1"/>
  <c r="J288" i="1"/>
  <c r="E288" i="1"/>
  <c r="J287" i="1"/>
  <c r="E287" i="1"/>
  <c r="J286" i="1"/>
  <c r="J285" i="1"/>
  <c r="E285" i="1"/>
  <c r="J284" i="1"/>
  <c r="E284" i="1"/>
  <c r="J283" i="1"/>
  <c r="E283" i="1"/>
  <c r="J280" i="1"/>
  <c r="E280" i="1"/>
  <c r="J279" i="1"/>
  <c r="J278" i="1"/>
  <c r="J277" i="1"/>
  <c r="H277" i="1"/>
  <c r="H278" i="1" s="1"/>
  <c r="H279" i="1" s="1"/>
  <c r="J276" i="1"/>
  <c r="E276" i="1"/>
  <c r="J274" i="1"/>
  <c r="E274" i="1"/>
  <c r="J272" i="1"/>
  <c r="E272" i="1"/>
  <c r="J271" i="1"/>
  <c r="E271" i="1"/>
  <c r="W270" i="1"/>
  <c r="J270" i="1"/>
  <c r="E270" i="1"/>
  <c r="W269" i="1"/>
  <c r="J269" i="1"/>
  <c r="E269" i="1"/>
  <c r="J268" i="1"/>
  <c r="E268" i="1"/>
  <c r="J267" i="1"/>
  <c r="E267" i="1"/>
  <c r="J264" i="1"/>
  <c r="E264" i="1"/>
  <c r="J263" i="1"/>
  <c r="E263" i="1"/>
  <c r="J262" i="1"/>
  <c r="E262" i="1"/>
  <c r="J260" i="1"/>
  <c r="E260" i="1"/>
  <c r="J259" i="1"/>
  <c r="E259" i="1"/>
  <c r="J258" i="1"/>
  <c r="E258" i="1"/>
  <c r="J257" i="1"/>
  <c r="E257" i="1"/>
  <c r="E256" i="1"/>
  <c r="J255" i="1"/>
  <c r="E255" i="1"/>
  <c r="J254" i="1"/>
  <c r="E254" i="1"/>
  <c r="J250" i="1"/>
  <c r="E250" i="1"/>
  <c r="J249" i="1"/>
  <c r="J248" i="1"/>
  <c r="J247" i="1"/>
  <c r="E247" i="1"/>
  <c r="J246" i="1"/>
  <c r="E246" i="1"/>
  <c r="I245" i="1"/>
  <c r="E245" i="1"/>
  <c r="J241" i="1"/>
  <c r="E241" i="1"/>
  <c r="J240" i="1"/>
  <c r="E240" i="1"/>
  <c r="J239" i="1"/>
  <c r="E239" i="1"/>
  <c r="J238" i="1"/>
  <c r="E238" i="1"/>
  <c r="J237" i="1"/>
  <c r="E237" i="1"/>
  <c r="J236" i="1"/>
  <c r="E236" i="1"/>
  <c r="J235" i="1"/>
  <c r="E235" i="1"/>
  <c r="J234" i="1"/>
  <c r="E234" i="1"/>
  <c r="J233" i="1"/>
  <c r="E233" i="1"/>
  <c r="J232" i="1"/>
  <c r="E232" i="1"/>
  <c r="J230" i="1"/>
  <c r="E230" i="1"/>
  <c r="E229" i="1"/>
  <c r="J228" i="1"/>
  <c r="E228" i="1"/>
  <c r="I223" i="1"/>
  <c r="H223" i="1"/>
  <c r="E223" i="1"/>
  <c r="J222" i="1"/>
  <c r="E222" i="1"/>
  <c r="J221" i="1"/>
  <c r="E221" i="1"/>
  <c r="J220" i="1"/>
  <c r="E220" i="1"/>
  <c r="J219" i="1"/>
  <c r="E219" i="1"/>
  <c r="J218" i="1"/>
  <c r="E218" i="1"/>
  <c r="V217" i="1"/>
  <c r="J217" i="1"/>
  <c r="E217" i="1"/>
  <c r="J216" i="1"/>
  <c r="E216" i="1"/>
  <c r="J215" i="1"/>
  <c r="E215" i="1"/>
  <c r="E214" i="1"/>
  <c r="E213" i="1"/>
  <c r="E212" i="1"/>
  <c r="E211" i="1"/>
  <c r="J210" i="1"/>
  <c r="E210" i="1"/>
  <c r="J209" i="1"/>
  <c r="E209" i="1"/>
  <c r="J208" i="1"/>
  <c r="E208" i="1"/>
  <c r="J207" i="1"/>
  <c r="E207" i="1"/>
  <c r="J205" i="1"/>
  <c r="E205" i="1"/>
  <c r="J203" i="1"/>
  <c r="E203" i="1"/>
  <c r="J202" i="1"/>
  <c r="E202" i="1"/>
  <c r="J200" i="1"/>
  <c r="E200" i="1"/>
  <c r="J199" i="1"/>
  <c r="E199" i="1"/>
  <c r="J198" i="1"/>
  <c r="I198" i="1"/>
  <c r="E198" i="1"/>
  <c r="J192" i="1"/>
  <c r="E192" i="1"/>
  <c r="J191" i="1"/>
  <c r="I191" i="1"/>
  <c r="E191" i="1"/>
  <c r="J190" i="1"/>
  <c r="E190" i="1"/>
  <c r="E189" i="1"/>
  <c r="J188" i="1"/>
  <c r="E188" i="1"/>
  <c r="E187" i="1"/>
  <c r="E186" i="1"/>
  <c r="J162" i="1"/>
  <c r="E162" i="1"/>
  <c r="J183" i="1"/>
  <c r="E183" i="1"/>
  <c r="J182" i="1"/>
  <c r="E182" i="1"/>
  <c r="J180" i="1"/>
  <c r="J179" i="1"/>
  <c r="E179" i="1"/>
  <c r="U178" i="1"/>
  <c r="J178" i="1"/>
  <c r="E178" i="1"/>
  <c r="J177" i="1"/>
  <c r="E177" i="1"/>
  <c r="J176" i="1"/>
  <c r="E176" i="1"/>
  <c r="J175" i="1"/>
  <c r="E175" i="1"/>
  <c r="J174" i="1"/>
  <c r="E174" i="1"/>
  <c r="E173" i="1"/>
  <c r="J172" i="1"/>
  <c r="E172" i="1"/>
  <c r="J171" i="1"/>
  <c r="E171" i="1"/>
  <c r="J168" i="1"/>
  <c r="I168" i="1"/>
  <c r="E168" i="1"/>
  <c r="J167" i="1"/>
  <c r="I167" i="1"/>
  <c r="E167" i="1"/>
  <c r="J166" i="1"/>
  <c r="E166" i="1"/>
  <c r="J165" i="1"/>
  <c r="E165" i="1"/>
  <c r="J164" i="1"/>
  <c r="E164" i="1"/>
  <c r="J163" i="1"/>
  <c r="E163" i="1"/>
  <c r="J161" i="1"/>
  <c r="E161" i="1"/>
  <c r="J160" i="1"/>
  <c r="E160" i="1"/>
  <c r="J159" i="1"/>
  <c r="E159" i="1"/>
  <c r="J158" i="1"/>
  <c r="J157" i="1"/>
  <c r="J156" i="1"/>
  <c r="J155" i="1"/>
  <c r="E155" i="1"/>
  <c r="J154" i="1"/>
  <c r="E154" i="1"/>
  <c r="J153" i="1"/>
  <c r="E153" i="1"/>
  <c r="J152" i="1"/>
  <c r="I152" i="1"/>
  <c r="E152" i="1"/>
  <c r="E150" i="1"/>
  <c r="J149" i="1"/>
  <c r="E149" i="1"/>
  <c r="E148" i="1"/>
  <c r="E147" i="1"/>
  <c r="E146" i="1"/>
  <c r="E145" i="1"/>
  <c r="E144" i="1"/>
  <c r="J143" i="1"/>
  <c r="E143" i="1"/>
  <c r="J142" i="1"/>
  <c r="E142" i="1"/>
  <c r="J141" i="1"/>
  <c r="E141" i="1"/>
  <c r="J140" i="1"/>
  <c r="J139" i="1"/>
  <c r="E139" i="1"/>
  <c r="J135" i="1"/>
  <c r="E135" i="1"/>
  <c r="J132" i="1"/>
  <c r="E132" i="1"/>
  <c r="J131" i="1"/>
  <c r="E131" i="1"/>
  <c r="E130" i="1"/>
  <c r="E129" i="1"/>
  <c r="J128" i="1"/>
  <c r="E128" i="1"/>
  <c r="J127" i="1"/>
  <c r="E127" i="1"/>
  <c r="J126" i="1"/>
  <c r="J125" i="1"/>
  <c r="E125" i="1"/>
  <c r="E123" i="1"/>
  <c r="W122" i="1"/>
  <c r="J122" i="1"/>
  <c r="E122" i="1"/>
  <c r="J121" i="1"/>
  <c r="E121" i="1"/>
  <c r="J120" i="1"/>
  <c r="E120" i="1"/>
  <c r="J119" i="1"/>
  <c r="E119" i="1"/>
  <c r="J118" i="1"/>
  <c r="E118" i="1"/>
  <c r="J117" i="1"/>
  <c r="E117" i="1"/>
  <c r="J116" i="1"/>
  <c r="E116" i="1"/>
  <c r="J115" i="1"/>
  <c r="E115" i="1"/>
  <c r="J114" i="1"/>
  <c r="E114" i="1"/>
  <c r="J113" i="1"/>
  <c r="E113" i="1"/>
  <c r="J112" i="1"/>
  <c r="E112" i="1"/>
  <c r="E111" i="1"/>
  <c r="J109" i="1"/>
  <c r="E109" i="1"/>
  <c r="J108" i="1"/>
  <c r="E108" i="1"/>
  <c r="J107" i="1"/>
  <c r="E107" i="1"/>
  <c r="E106" i="1"/>
  <c r="E105" i="1"/>
  <c r="J104" i="1"/>
  <c r="E104" i="1"/>
  <c r="H99" i="1"/>
  <c r="H100" i="1" s="1"/>
  <c r="H101" i="1" s="1"/>
  <c r="H102" i="1" s="1"/>
  <c r="H103" i="1" s="1"/>
  <c r="J98" i="1"/>
  <c r="E98" i="1"/>
  <c r="H93" i="1"/>
  <c r="H94" i="1" s="1"/>
  <c r="H95" i="1" s="1"/>
  <c r="H96" i="1" s="1"/>
  <c r="H97" i="1" s="1"/>
  <c r="E92" i="1"/>
  <c r="J89" i="1"/>
  <c r="E89" i="1"/>
  <c r="J88" i="1"/>
  <c r="E88" i="1"/>
  <c r="J87" i="1"/>
  <c r="E87" i="1"/>
  <c r="J86" i="1"/>
  <c r="J85" i="1"/>
  <c r="E85" i="1"/>
  <c r="J83" i="1"/>
  <c r="E83" i="1"/>
  <c r="J82" i="1"/>
  <c r="E82" i="1"/>
  <c r="J81" i="1"/>
  <c r="E81" i="1"/>
  <c r="J80" i="1"/>
  <c r="E80" i="1"/>
  <c r="J79" i="1"/>
  <c r="E79" i="1"/>
  <c r="J78" i="1"/>
  <c r="E78" i="1"/>
  <c r="J77" i="1"/>
  <c r="J76" i="1"/>
  <c r="E76" i="1"/>
  <c r="J75" i="1"/>
  <c r="E75" i="1"/>
  <c r="J74" i="1"/>
  <c r="E74" i="1"/>
  <c r="J73" i="1"/>
  <c r="E73" i="1"/>
  <c r="E72" i="1"/>
  <c r="J71" i="1"/>
  <c r="E71" i="1"/>
  <c r="J70" i="1"/>
  <c r="E70" i="1"/>
  <c r="J69" i="1"/>
  <c r="E69" i="1"/>
  <c r="J68" i="1"/>
  <c r="E68" i="1"/>
  <c r="J67" i="1"/>
  <c r="E67" i="1"/>
  <c r="J66" i="1"/>
  <c r="E66" i="1"/>
  <c r="J65" i="1"/>
  <c r="E65" i="1"/>
  <c r="J64" i="1"/>
  <c r="E64" i="1"/>
  <c r="E59" i="1"/>
  <c r="J58" i="1"/>
  <c r="E58" i="1"/>
  <c r="J57" i="1"/>
  <c r="I57" i="1"/>
  <c r="G57" i="1"/>
  <c r="E57" i="1"/>
  <c r="J56" i="1"/>
  <c r="E56" i="1"/>
  <c r="J55" i="1"/>
  <c r="J54" i="1"/>
  <c r="E54" i="1"/>
  <c r="J53" i="1"/>
  <c r="E53" i="1"/>
  <c r="J52" i="1"/>
  <c r="E52" i="1"/>
  <c r="J49" i="1"/>
  <c r="J48" i="1"/>
  <c r="E48" i="1"/>
  <c r="J47" i="1"/>
  <c r="E47" i="1"/>
  <c r="J42" i="1"/>
  <c r="E42" i="1"/>
  <c r="J40" i="1"/>
  <c r="E40" i="1"/>
  <c r="E39" i="1"/>
  <c r="J35" i="1"/>
  <c r="E35" i="1"/>
  <c r="J34" i="1"/>
  <c r="J33" i="1"/>
  <c r="E33" i="1"/>
  <c r="J32" i="1"/>
  <c r="J31" i="1"/>
  <c r="E31" i="1"/>
  <c r="J30" i="1"/>
  <c r="J29" i="1"/>
  <c r="E29" i="1"/>
  <c r="J28" i="1"/>
  <c r="J27" i="1"/>
  <c r="E27" i="1"/>
  <c r="J26" i="1"/>
  <c r="J25" i="1"/>
  <c r="E25" i="1"/>
  <c r="J24" i="1"/>
  <c r="E24" i="1"/>
  <c r="J19" i="1"/>
  <c r="E19" i="1"/>
  <c r="J18" i="1"/>
  <c r="E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Helen Dakin</author>
    <author xml:space="preserve"> </author>
    <author>hdakin</author>
    <author>Lucy Abel</author>
    <author>herc</author>
  </authors>
  <commentList>
    <comment ref="H15" authorId="0" shapeId="0" xr:uid="{00000000-0006-0000-0100-000001000000}">
      <text>
        <r>
          <rPr>
            <sz val="9"/>
            <color indexed="81"/>
            <rFont val="Tahoma"/>
            <family val="2"/>
          </rPr>
          <t>The population of patients in the estimation sample. The categories are based on ICD-10 chapters</t>
        </r>
      </text>
    </comment>
    <comment ref="K15" authorId="0" shapeId="0" xr:uid="{00000000-0006-0000-0100-000002000000}">
      <text>
        <r>
          <rPr>
            <b/>
            <sz val="9"/>
            <color indexed="81"/>
            <rFont val="Tahoma"/>
            <family val="2"/>
          </rPr>
          <t>Helen Dakin:</t>
        </r>
        <r>
          <rPr>
            <sz val="9"/>
            <color indexed="81"/>
            <rFont val="Tahoma"/>
            <family val="2"/>
          </rPr>
          <t xml:space="preserve">
Please fill in the fields K-R with the appropriate name of the mapping model used; column J will be filled in automatically later</t>
        </r>
      </text>
    </comment>
    <comment ref="V15" authorId="0" shapeId="0" xr:uid="{00000000-0006-0000-0100-000003000000}">
      <text>
        <r>
          <rPr>
            <b/>
            <sz val="9"/>
            <color indexed="81"/>
            <rFont val="Tahoma"/>
            <family val="2"/>
          </rPr>
          <t>Helen Dakin:</t>
        </r>
        <r>
          <rPr>
            <sz val="9"/>
            <color indexed="81"/>
            <rFont val="Tahoma"/>
            <family val="2"/>
          </rPr>
          <t xml:space="preserve">
Please use this field to briefly record any of the following that you happen to know about, have found in your searches or that were mentioned in the paper or an earlier version of the database:
* external validation of this algorithm by a new paper
* early versions of this paper that have been presented at conferences or published elsewhere
* any links to tools that can be used to calculate predicted utilities
* Any other methodological papers – e.g. assessing impact on cost-utility analysis
This field should include endnote citations in curly brackets</t>
        </r>
      </text>
    </comment>
    <comment ref="F17" authorId="0" shapeId="0" xr:uid="{00000000-0006-0000-0100-000006000000}">
      <text>
        <r>
          <rPr>
            <b/>
            <sz val="9"/>
            <color indexed="81"/>
            <rFont val="Tahoma"/>
            <family val="2"/>
          </rPr>
          <t>Helen Dakin:</t>
        </r>
        <r>
          <rPr>
            <sz val="9"/>
            <color indexed="81"/>
            <rFont val="Tahoma"/>
            <family val="2"/>
          </rPr>
          <t xml:space="preserve">
van Hout crosswalk Singapore value set</t>
        </r>
      </text>
    </comment>
    <comment ref="F18" authorId="0" shapeId="0" xr:uid="{00000000-0006-0000-0100-000007000000}">
      <text>
        <r>
          <rPr>
            <sz val="9"/>
            <color indexed="81"/>
            <rFont val="Tahoma"/>
            <family val="2"/>
          </rPr>
          <t>Used UK EQ-5D crosswalk validation set</t>
        </r>
      </text>
    </comment>
    <comment ref="I25" authorId="1" shapeId="0" xr:uid="{00000000-0006-0000-0100-000008000000}">
      <text>
        <r>
          <rPr>
            <sz val="8"/>
            <color indexed="81"/>
            <rFont val="Tahoma"/>
            <family val="2"/>
          </rPr>
          <t>Total number of observations is not reported, but could be up to twice as high as the number of patients, as observations of the same patients at baseline and 12 months were used</t>
        </r>
      </text>
    </comment>
    <comment ref="K25" authorId="1" shapeId="0" xr:uid="{00000000-0006-0000-0100-000009000000}">
      <text>
        <r>
          <rPr>
            <b/>
            <sz val="8"/>
            <color indexed="81"/>
            <rFont val="Tahoma"/>
            <family val="2"/>
          </rPr>
          <t xml:space="preserve"> :</t>
        </r>
        <r>
          <rPr>
            <sz val="8"/>
            <color indexed="81"/>
            <rFont val="Tahoma"/>
            <family val="2"/>
          </rPr>
          <t xml:space="preserve">
Simply described as "linear model": could be GLM with linear function like Adams 2011</t>
        </r>
      </text>
    </comment>
    <comment ref="I26" authorId="1" shapeId="0" xr:uid="{00000000-0006-0000-0100-00000A000000}">
      <text>
        <r>
          <rPr>
            <sz val="8"/>
            <color indexed="81"/>
            <rFont val="Tahoma"/>
            <family val="2"/>
          </rPr>
          <t>Total number of observations is not reported, but could be up to twice as high as the number of patients, as observations of the same patients at baseline and 12 months were used</t>
        </r>
      </text>
    </comment>
    <comment ref="I27" authorId="1" shapeId="0" xr:uid="{00000000-0006-0000-0100-00000B000000}">
      <text>
        <r>
          <rPr>
            <sz val="8"/>
            <color indexed="81"/>
            <rFont val="Tahoma"/>
            <family val="2"/>
          </rPr>
          <t>Total number of observations is not reported, but could be up to twice as high as the number of patients, as observations of the same patients at baseline and 12 months were used</t>
        </r>
      </text>
    </comment>
    <comment ref="I28" authorId="1" shapeId="0" xr:uid="{00000000-0006-0000-0100-00000C000000}">
      <text>
        <r>
          <rPr>
            <sz val="8"/>
            <color indexed="81"/>
            <rFont val="Tahoma"/>
            <family val="2"/>
          </rPr>
          <t>Total number of observations is not reported, but could be up to twice as high as the number of patients, as observations of the same patients at baseline and 12 months were used</t>
        </r>
      </text>
    </comment>
    <comment ref="I29" authorId="1" shapeId="0" xr:uid="{00000000-0006-0000-0100-00000D000000}">
      <text>
        <r>
          <rPr>
            <sz val="8"/>
            <color indexed="81"/>
            <rFont val="Tahoma"/>
            <family val="2"/>
          </rPr>
          <t>Total number of observations is not reported, but could be up to twice as high as the number of patients, as observations of the same patients at baseline and 12 months were used</t>
        </r>
      </text>
    </comment>
    <comment ref="I30" authorId="1" shapeId="0" xr:uid="{00000000-0006-0000-0100-00000E000000}">
      <text>
        <r>
          <rPr>
            <sz val="8"/>
            <color indexed="81"/>
            <rFont val="Tahoma"/>
            <family val="2"/>
          </rPr>
          <t>Total number of observations is not reported, but could be up to twice as high as the number of patients, as observations of the same patients at baseline and 12 months were used</t>
        </r>
      </text>
    </comment>
    <comment ref="I31" authorId="1" shapeId="0" xr:uid="{00000000-0006-0000-0100-00000F000000}">
      <text>
        <r>
          <rPr>
            <sz val="8"/>
            <color indexed="81"/>
            <rFont val="Tahoma"/>
            <family val="2"/>
          </rPr>
          <t>Total number of observations is not reported, but could be up to twice as high as the number of patients, as observations of the same patients at baseline and 12 months were used</t>
        </r>
      </text>
    </comment>
    <comment ref="I32" authorId="1" shapeId="0" xr:uid="{00000000-0006-0000-0100-000010000000}">
      <text>
        <r>
          <rPr>
            <sz val="8"/>
            <color indexed="81"/>
            <rFont val="Tahoma"/>
            <family val="2"/>
          </rPr>
          <t>Total number of observations is not reported, but could be up to twice as high as the number of patients, as observations of the same patients at baseline and 12 months were used</t>
        </r>
      </text>
    </comment>
    <comment ref="F33" authorId="1" shapeId="0" xr:uid="{00000000-0006-0000-0100-000011000000}">
      <text>
        <r>
          <rPr>
            <b/>
            <sz val="8"/>
            <color indexed="81"/>
            <rFont val="Tahoma"/>
            <family val="2"/>
          </rPr>
          <t xml:space="preserve"> :</t>
        </r>
        <r>
          <rPr>
            <sz val="8"/>
            <color indexed="81"/>
            <rFont val="Tahoma"/>
            <family val="2"/>
          </rPr>
          <t xml:space="preserve">
EQ-5D with revised Ben Craig scoring system</t>
        </r>
      </text>
    </comment>
    <comment ref="I33" authorId="1" shapeId="0" xr:uid="{00000000-0006-0000-0100-000012000000}">
      <text>
        <r>
          <rPr>
            <sz val="8"/>
            <color indexed="81"/>
            <rFont val="Tahoma"/>
            <family val="2"/>
          </rPr>
          <t>Total number of observations is not reported, but could be up to twice as high as the number of patients, as observations of the same patients at baseline and 12 months were used</t>
        </r>
      </text>
    </comment>
    <comment ref="K33" authorId="1" shapeId="0" xr:uid="{00000000-0006-0000-0100-000013000000}">
      <text>
        <r>
          <rPr>
            <b/>
            <sz val="8"/>
            <color indexed="81"/>
            <rFont val="Tahoma"/>
            <family val="2"/>
          </rPr>
          <t xml:space="preserve"> :</t>
        </r>
        <r>
          <rPr>
            <sz val="8"/>
            <color indexed="81"/>
            <rFont val="Tahoma"/>
            <family val="2"/>
          </rPr>
          <t xml:space="preserve">
GLM models done as linear models, which is equivalent to OLS</t>
        </r>
      </text>
    </comment>
    <comment ref="F34" authorId="1" shapeId="0" xr:uid="{00000000-0006-0000-0100-000014000000}">
      <text>
        <r>
          <rPr>
            <b/>
            <sz val="8"/>
            <color indexed="81"/>
            <rFont val="Tahoma"/>
            <family val="2"/>
          </rPr>
          <t xml:space="preserve"> :</t>
        </r>
        <r>
          <rPr>
            <sz val="8"/>
            <color indexed="81"/>
            <rFont val="Tahoma"/>
            <family val="2"/>
          </rPr>
          <t xml:space="preserve">
EQ-5D with revised Ben Craig scoring system</t>
        </r>
      </text>
    </comment>
    <comment ref="I34" authorId="1" shapeId="0" xr:uid="{00000000-0006-0000-0100-000015000000}">
      <text>
        <r>
          <rPr>
            <sz val="8"/>
            <color indexed="81"/>
            <rFont val="Tahoma"/>
            <family val="2"/>
          </rPr>
          <t>Total number of observations is not reported, but could be up to twice as high as the number of patients, as observations of the same patients at baseline and 12 months were used</t>
        </r>
      </text>
    </comment>
    <comment ref="K34" authorId="1" shapeId="0" xr:uid="{00000000-0006-0000-0100-000016000000}">
      <text>
        <r>
          <rPr>
            <b/>
            <sz val="8"/>
            <color indexed="81"/>
            <rFont val="Tahoma"/>
            <family val="2"/>
          </rPr>
          <t xml:space="preserve"> :</t>
        </r>
        <r>
          <rPr>
            <sz val="8"/>
            <color indexed="81"/>
            <rFont val="Tahoma"/>
            <family val="2"/>
          </rPr>
          <t xml:space="preserve">
GLM models done as linear models, which is equivalent to OLS</t>
        </r>
      </text>
    </comment>
    <comment ref="F35" authorId="1" shapeId="0" xr:uid="{00000000-0006-0000-0100-000017000000}">
      <text>
        <r>
          <rPr>
            <b/>
            <sz val="8"/>
            <color indexed="81"/>
            <rFont val="Tahoma"/>
            <family val="2"/>
          </rPr>
          <t xml:space="preserve"> :</t>
        </r>
        <r>
          <rPr>
            <sz val="8"/>
            <color indexed="81"/>
            <rFont val="Tahoma"/>
            <family val="2"/>
          </rPr>
          <t xml:space="preserve">
EQ-5D with revised Ben Craig scoring system</t>
        </r>
      </text>
    </comment>
    <comment ref="I35" authorId="1" shapeId="0" xr:uid="{00000000-0006-0000-0100-000018000000}">
      <text>
        <r>
          <rPr>
            <sz val="8"/>
            <color indexed="81"/>
            <rFont val="Tahoma"/>
            <family val="2"/>
          </rPr>
          <t>Total number of observations is not reported, but could be up to twice as high as the number of patients, as observations of the same patients at baseline and 12 months were used</t>
        </r>
      </text>
    </comment>
    <comment ref="K35" authorId="1" shapeId="0" xr:uid="{00000000-0006-0000-0100-000019000000}">
      <text>
        <r>
          <rPr>
            <b/>
            <sz val="8"/>
            <color indexed="81"/>
            <rFont val="Tahoma"/>
            <family val="2"/>
          </rPr>
          <t xml:space="preserve"> :</t>
        </r>
        <r>
          <rPr>
            <sz val="8"/>
            <color indexed="81"/>
            <rFont val="Tahoma"/>
            <family val="2"/>
          </rPr>
          <t xml:space="preserve">
GLM models done as linear models, which is equivalent to OLS</t>
        </r>
      </text>
    </comment>
    <comment ref="F36" authorId="0" shapeId="0" xr:uid="{00000000-0006-0000-0100-00001A000000}">
      <text>
        <r>
          <rPr>
            <b/>
            <sz val="9"/>
            <color indexed="81"/>
            <rFont val="Tahoma"/>
            <family val="2"/>
          </rPr>
          <t>Helen Dakin:</t>
        </r>
        <r>
          <rPr>
            <sz val="9"/>
            <color indexed="81"/>
            <rFont val="Tahoma"/>
            <family val="2"/>
          </rPr>
          <t xml:space="preserve">
Australian tariff</t>
        </r>
      </text>
    </comment>
    <comment ref="F37" authorId="0" shapeId="0" xr:uid="{00000000-0006-0000-0100-00001B000000}">
      <text>
        <r>
          <rPr>
            <b/>
            <sz val="9"/>
            <color indexed="81"/>
            <rFont val="Tahoma"/>
            <family val="2"/>
          </rPr>
          <t>Helen Dakin:</t>
        </r>
        <r>
          <rPr>
            <sz val="9"/>
            <color indexed="81"/>
            <rFont val="Tahoma"/>
            <family val="2"/>
          </rPr>
          <t xml:space="preserve">
Australian tariff</t>
        </r>
      </text>
    </comment>
    <comment ref="F38" authorId="0" shapeId="0" xr:uid="{00000000-0006-0000-0100-00001C000000}">
      <text>
        <r>
          <rPr>
            <b/>
            <sz val="9"/>
            <color indexed="81"/>
            <rFont val="Tahoma"/>
            <family val="2"/>
          </rPr>
          <t>Helen Dakin:</t>
        </r>
        <r>
          <rPr>
            <sz val="9"/>
            <color indexed="81"/>
            <rFont val="Tahoma"/>
            <family val="2"/>
          </rPr>
          <t xml:space="preserve">
"UK EQ-5D-5L tariff"</t>
        </r>
      </text>
    </comment>
    <comment ref="F51" authorId="0" shapeId="0" xr:uid="{00000000-0006-0000-0100-00001D000000}">
      <text>
        <r>
          <rPr>
            <b/>
            <sz val="9"/>
            <color indexed="81"/>
            <rFont val="Tahoma"/>
            <family val="2"/>
          </rPr>
          <t>Helen Dakin:</t>
        </r>
        <r>
          <rPr>
            <sz val="9"/>
            <color indexed="81"/>
            <rFont val="Tahoma"/>
            <family val="2"/>
          </rPr>
          <t xml:space="preserve">
Spanish tariff</t>
        </r>
      </text>
    </comment>
    <comment ref="F64" authorId="0" shapeId="0" xr:uid="{00000000-0006-0000-0100-00001E000000}">
      <text>
        <r>
          <rPr>
            <b/>
            <sz val="9"/>
            <color indexed="81"/>
            <rFont val="Tahoma"/>
            <family val="2"/>
          </rPr>
          <t>Helen Dakin:</t>
        </r>
        <r>
          <rPr>
            <sz val="9"/>
            <color indexed="81"/>
            <rFont val="Tahoma"/>
            <family val="2"/>
          </rPr>
          <t xml:space="preserve">
Spanish tariff</t>
        </r>
      </text>
    </comment>
    <comment ref="F66" authorId="2" shapeId="0" xr:uid="{00000000-0006-0000-0100-00001F000000}">
      <text>
        <r>
          <rPr>
            <b/>
            <sz val="9"/>
            <color indexed="81"/>
            <rFont val="Tahoma"/>
            <family val="2"/>
          </rPr>
          <t>hdakin:</t>
        </r>
        <r>
          <rPr>
            <sz val="9"/>
            <color indexed="81"/>
            <rFont val="Tahoma"/>
            <family val="2"/>
          </rPr>
          <t xml:space="preserve">
Used EQ-5D Dutch tariff but also used US and UK tariff for sensitivity analysis</t>
        </r>
      </text>
    </comment>
    <comment ref="I67" authorId="2" shapeId="0" xr:uid="{00000000-0006-0000-0100-000020000000}">
      <text>
        <r>
          <rPr>
            <b/>
            <sz val="9"/>
            <color indexed="81"/>
            <rFont val="Tahoma"/>
            <family val="2"/>
          </rPr>
          <t>hdakin:</t>
        </r>
        <r>
          <rPr>
            <sz val="9"/>
            <color indexed="81"/>
            <rFont val="Tahoma"/>
            <family val="2"/>
          </rPr>
          <t xml:space="preserve">
AHEAD</t>
        </r>
      </text>
    </comment>
    <comment ref="I68" authorId="2" shapeId="0" xr:uid="{00000000-0006-0000-0100-000021000000}">
      <text>
        <r>
          <rPr>
            <b/>
            <sz val="9"/>
            <color indexed="81"/>
            <rFont val="Tahoma"/>
            <family val="2"/>
          </rPr>
          <t>hdakin:</t>
        </r>
        <r>
          <rPr>
            <sz val="9"/>
            <color indexed="81"/>
            <rFont val="Tahoma"/>
            <family val="2"/>
          </rPr>
          <t xml:space="preserve">
POMACT</t>
        </r>
      </text>
    </comment>
    <comment ref="I69" authorId="2" shapeId="0" xr:uid="{00000000-0006-0000-0100-000022000000}">
      <text>
        <r>
          <rPr>
            <b/>
            <sz val="9"/>
            <color indexed="81"/>
            <rFont val="Tahoma"/>
            <family val="2"/>
          </rPr>
          <t>hdakin:</t>
        </r>
        <r>
          <rPr>
            <sz val="9"/>
            <color indexed="81"/>
            <rFont val="Tahoma"/>
            <family val="2"/>
          </rPr>
          <t xml:space="preserve">
AHEAD</t>
        </r>
      </text>
    </comment>
    <comment ref="I70" authorId="2" shapeId="0" xr:uid="{00000000-0006-0000-0100-000023000000}">
      <text>
        <r>
          <rPr>
            <b/>
            <sz val="9"/>
            <color indexed="81"/>
            <rFont val="Tahoma"/>
            <family val="2"/>
          </rPr>
          <t>hdakin:</t>
        </r>
        <r>
          <rPr>
            <sz val="9"/>
            <color indexed="81"/>
            <rFont val="Tahoma"/>
            <family val="2"/>
          </rPr>
          <t xml:space="preserve">
IAPT</t>
        </r>
      </text>
    </comment>
    <comment ref="I71" authorId="2" shapeId="0" xr:uid="{00000000-0006-0000-0100-000024000000}">
      <text>
        <r>
          <rPr>
            <b/>
            <sz val="9"/>
            <color indexed="81"/>
            <rFont val="Tahoma"/>
            <family val="2"/>
          </rPr>
          <t>hdakin:</t>
        </r>
        <r>
          <rPr>
            <sz val="9"/>
            <color indexed="81"/>
            <rFont val="Tahoma"/>
            <family val="2"/>
          </rPr>
          <t xml:space="preserve">
IAPT</t>
        </r>
      </text>
    </comment>
    <comment ref="I72" authorId="2" shapeId="0" xr:uid="{00000000-0006-0000-0100-000025000000}">
      <text>
        <r>
          <rPr>
            <b/>
            <sz val="9"/>
            <color indexed="81"/>
            <rFont val="Tahoma"/>
            <family val="2"/>
          </rPr>
          <t>hdakin:</t>
        </r>
        <r>
          <rPr>
            <sz val="9"/>
            <color indexed="81"/>
            <rFont val="Tahoma"/>
            <family val="2"/>
          </rPr>
          <t xml:space="preserve">
IAPT</t>
        </r>
      </text>
    </comment>
    <comment ref="I73" authorId="2" shapeId="0" xr:uid="{00000000-0006-0000-0100-000026000000}">
      <text>
        <r>
          <rPr>
            <b/>
            <sz val="9"/>
            <color indexed="81"/>
            <rFont val="Tahoma"/>
            <family val="2"/>
          </rPr>
          <t>hdakin:</t>
        </r>
        <r>
          <rPr>
            <sz val="9"/>
            <color indexed="81"/>
            <rFont val="Tahoma"/>
            <family val="2"/>
          </rPr>
          <t xml:space="preserve">
IAPT</t>
        </r>
      </text>
    </comment>
    <comment ref="E74" authorId="2" shapeId="0" xr:uid="{00000000-0006-0000-0100-000027000000}">
      <text>
        <r>
          <rPr>
            <b/>
            <sz val="9"/>
            <color indexed="81"/>
            <rFont val="Tahoma"/>
            <family val="2"/>
          </rPr>
          <t>hdakin:</t>
        </r>
        <r>
          <rPr>
            <sz val="9"/>
            <color indexed="81"/>
            <rFont val="Tahoma"/>
            <family val="2"/>
          </rPr>
          <t xml:space="preserve">
Coefficients not reported in the monograph</t>
        </r>
      </text>
    </comment>
    <comment ref="I74" authorId="2" shapeId="0" xr:uid="{00000000-0006-0000-0100-000028000000}">
      <text>
        <r>
          <rPr>
            <b/>
            <sz val="9"/>
            <color indexed="81"/>
            <rFont val="Tahoma"/>
            <family val="2"/>
          </rPr>
          <t>hdakin:</t>
        </r>
        <r>
          <rPr>
            <sz val="9"/>
            <color indexed="81"/>
            <rFont val="Tahoma"/>
            <family val="2"/>
          </rPr>
          <t xml:space="preserve">
EMPIRIC</t>
        </r>
      </text>
    </comment>
    <comment ref="I75" authorId="1" shapeId="0" xr:uid="{00000000-0006-0000-0100-000029000000}">
      <text>
        <r>
          <rPr>
            <b/>
            <sz val="8"/>
            <color indexed="81"/>
            <rFont val="Tahoma"/>
            <family val="2"/>
          </rPr>
          <t xml:space="preserve"> :</t>
        </r>
        <r>
          <rPr>
            <sz val="8"/>
            <color indexed="81"/>
            <rFont val="Tahoma"/>
            <family val="2"/>
          </rPr>
          <t xml:space="preserve">
Estimated: total sample of 375, with two-thirds of patients used in estimation sample</t>
        </r>
      </text>
    </comment>
    <comment ref="I76" authorId="1" shapeId="0" xr:uid="{00000000-0006-0000-0100-00002A000000}">
      <text>
        <r>
          <rPr>
            <b/>
            <sz val="8"/>
            <color indexed="81"/>
            <rFont val="Tahoma"/>
            <family val="2"/>
          </rPr>
          <t xml:space="preserve"> :</t>
        </r>
        <r>
          <rPr>
            <sz val="8"/>
            <color indexed="81"/>
            <rFont val="Tahoma"/>
            <family val="2"/>
          </rPr>
          <t xml:space="preserve">
Not clearly stated. Used number of patients with EQ-5D as proxy</t>
        </r>
      </text>
    </comment>
    <comment ref="I77" authorId="1" shapeId="0" xr:uid="{00000000-0006-0000-0100-00002B000000}">
      <text>
        <r>
          <rPr>
            <b/>
            <sz val="8"/>
            <color indexed="81"/>
            <rFont val="Tahoma"/>
            <family val="2"/>
          </rPr>
          <t xml:space="preserve"> :</t>
        </r>
        <r>
          <rPr>
            <sz val="8"/>
            <color indexed="81"/>
            <rFont val="Tahoma"/>
            <family val="2"/>
          </rPr>
          <t xml:space="preserve">
Not clearly stated. Used number of patients with SF-6D as proxy</t>
        </r>
      </text>
    </comment>
    <comment ref="G78" authorId="0" shapeId="0" xr:uid="{00000000-0006-0000-0100-00002C000000}">
      <text>
        <r>
          <rPr>
            <b/>
            <sz val="9"/>
            <color indexed="81"/>
            <rFont val="Tahoma"/>
            <family val="2"/>
          </rPr>
          <t>Helen Dakin:</t>
        </r>
        <r>
          <rPr>
            <sz val="9"/>
            <color indexed="81"/>
            <rFont val="Tahoma"/>
            <family val="2"/>
          </rPr>
          <t xml:space="preserve">
The algorithm was estimated in general population samples, but validated in patients with growth hormone deficiency</t>
        </r>
      </text>
    </comment>
    <comment ref="I78" authorId="0" shapeId="0" xr:uid="{00000000-0006-0000-0100-00002D000000}">
      <text>
        <r>
          <rPr>
            <b/>
            <sz val="9"/>
            <color indexed="81"/>
            <rFont val="Tahoma"/>
            <family val="2"/>
          </rPr>
          <t>Helen Dakin:</t>
        </r>
        <r>
          <rPr>
            <sz val="9"/>
            <color indexed="81"/>
            <rFont val="Tahoma"/>
            <family val="2"/>
          </rPr>
          <t xml:space="preserve">
1026 Belgian respondents; 1,038 Dutch respondents (data not pooled)</t>
        </r>
      </text>
    </comment>
    <comment ref="S79" authorId="1" shapeId="0" xr:uid="{00000000-0006-0000-0100-00002E000000}">
      <text>
        <r>
          <rPr>
            <sz val="8"/>
            <color indexed="81"/>
            <rFont val="Tahoma"/>
            <family val="2"/>
          </rPr>
          <t>Estimated using restricted maximum likelihood</t>
        </r>
      </text>
    </comment>
    <comment ref="S80" authorId="1" shapeId="0" xr:uid="{00000000-0006-0000-0100-00002F000000}">
      <text>
        <r>
          <rPr>
            <sz val="8"/>
            <color indexed="81"/>
            <rFont val="Tahoma"/>
            <family val="2"/>
          </rPr>
          <t>Estimated using restricted maximum likelihood</t>
        </r>
      </text>
    </comment>
    <comment ref="S81" authorId="1" shapeId="0" xr:uid="{00000000-0006-0000-0100-000030000000}">
      <text>
        <r>
          <rPr>
            <sz val="8"/>
            <color indexed="81"/>
            <rFont val="Tahoma"/>
            <family val="2"/>
          </rPr>
          <t>Estimated using restricted maximum likelihood</t>
        </r>
      </text>
    </comment>
    <comment ref="S82" authorId="1" shapeId="0" xr:uid="{00000000-0006-0000-0100-000031000000}">
      <text>
        <r>
          <rPr>
            <sz val="8"/>
            <color indexed="81"/>
            <rFont val="Tahoma"/>
            <family val="2"/>
          </rPr>
          <t>Estimated using restricted maximum likelihood</t>
        </r>
      </text>
    </comment>
    <comment ref="I83" authorId="2" shapeId="0" xr:uid="{00000000-0006-0000-0100-000032000000}">
      <text>
        <r>
          <rPr>
            <b/>
            <sz val="9"/>
            <color indexed="81"/>
            <rFont val="Tahoma"/>
            <family val="2"/>
          </rPr>
          <t>hdakin:</t>
        </r>
        <r>
          <rPr>
            <sz val="9"/>
            <color indexed="81"/>
            <rFont val="Tahoma"/>
            <family val="2"/>
          </rPr>
          <t xml:space="preserve">
number of observations not clearly stated; some of these patients had missing data.</t>
        </r>
      </text>
    </comment>
    <comment ref="F87" authorId="0" shapeId="0" xr:uid="{00000000-0006-0000-0100-000033000000}">
      <text>
        <r>
          <rPr>
            <b/>
            <sz val="9"/>
            <color indexed="81"/>
            <rFont val="Tahoma"/>
            <family val="2"/>
          </rPr>
          <t>Helen Dakin:</t>
        </r>
        <r>
          <rPr>
            <sz val="9"/>
            <color indexed="81"/>
            <rFont val="Tahoma"/>
            <family val="2"/>
          </rPr>
          <t xml:space="preserve">
3L
Brazilian &amp; UK tariffs</t>
        </r>
      </text>
    </comment>
    <comment ref="B88" authorId="2" shapeId="0" xr:uid="{00000000-0006-0000-0100-000034000000}">
      <text>
        <r>
          <rPr>
            <b/>
            <sz val="9"/>
            <color indexed="81"/>
            <rFont val="Tahoma"/>
            <family val="2"/>
          </rPr>
          <t>hdakin:</t>
        </r>
        <r>
          <rPr>
            <sz val="9"/>
            <color indexed="81"/>
            <rFont val="Tahoma"/>
            <family val="2"/>
          </rPr>
          <t xml:space="preserve">
Page numbers not yet available</t>
        </r>
      </text>
    </comment>
    <comment ref="F104" authorId="3" shapeId="0" xr:uid="{00000000-0006-0000-0100-000035000000}">
      <text>
        <r>
          <rPr>
            <b/>
            <sz val="9"/>
            <color indexed="81"/>
            <rFont val="Tahoma"/>
            <family val="2"/>
          </rPr>
          <t>Lucy Abel:</t>
        </r>
        <r>
          <rPr>
            <sz val="9"/>
            <color indexed="81"/>
            <rFont val="Tahoma"/>
            <family val="2"/>
          </rPr>
          <t xml:space="preserve">
Used Spanish Tariffs</t>
        </r>
      </text>
    </comment>
    <comment ref="F107" authorId="2" shapeId="0" xr:uid="{00000000-0006-0000-0100-000036000000}">
      <text>
        <r>
          <rPr>
            <b/>
            <sz val="9"/>
            <color indexed="81"/>
            <rFont val="Tahoma"/>
            <family val="2"/>
          </rPr>
          <t>hdakin:</t>
        </r>
        <r>
          <rPr>
            <sz val="9"/>
            <color indexed="81"/>
            <rFont val="Tahoma"/>
            <family val="2"/>
          </rPr>
          <t xml:space="preserve">
English and Chinse version of FACT-B v4 were used. Experimental English and Chinese version of EQ-5D-5L was used, and utility obtained by mapping from EQ-5D-3L utilities (Japanese and UK tariff).
Used van Hout crosswalk value set</t>
        </r>
      </text>
    </comment>
    <comment ref="F110" authorId="0" shapeId="0" xr:uid="{00000000-0006-0000-0100-000037000000}">
      <text>
        <r>
          <rPr>
            <b/>
            <sz val="9"/>
            <color indexed="81"/>
            <rFont val="Tahoma"/>
            <family val="2"/>
          </rPr>
          <t>Helen Dakin:</t>
        </r>
        <r>
          <rPr>
            <sz val="9"/>
            <color indexed="81"/>
            <rFont val="Tahoma"/>
            <family val="2"/>
          </rPr>
          <t xml:space="preserve">
unclear what tariff</t>
        </r>
      </text>
    </comment>
    <comment ref="L110" authorId="0" shapeId="0" xr:uid="{00000000-0006-0000-0100-000038000000}">
      <text>
        <r>
          <rPr>
            <b/>
            <sz val="9"/>
            <color indexed="81"/>
            <rFont val="Tahoma"/>
            <family val="2"/>
          </rPr>
          <t>Helen Dakin:</t>
        </r>
        <r>
          <rPr>
            <sz val="9"/>
            <color indexed="81"/>
            <rFont val="Tahoma"/>
            <family val="2"/>
          </rPr>
          <t xml:space="preserve">
not 100% clear: Generalized linear regression analyses</t>
        </r>
      </text>
    </comment>
    <comment ref="F116" authorId="3" shapeId="0" xr:uid="{00000000-0006-0000-0100-000039000000}">
      <text>
        <r>
          <rPr>
            <b/>
            <sz val="9"/>
            <color indexed="81"/>
            <rFont val="Tahoma"/>
            <family val="2"/>
          </rPr>
          <t>Lucy Abel:</t>
        </r>
        <r>
          <rPr>
            <sz val="9"/>
            <color indexed="81"/>
            <rFont val="Tahoma"/>
            <family val="2"/>
          </rPr>
          <t xml:space="preserve">
US value set</t>
        </r>
      </text>
    </comment>
    <comment ref="I117" authorId="1" shapeId="0" xr:uid="{00000000-0006-0000-0100-00003A000000}">
      <text>
        <r>
          <rPr>
            <sz val="8"/>
            <color indexed="81"/>
            <rFont val="Tahoma"/>
            <family val="2"/>
          </rPr>
          <t>Unclear from the paper: 798 patients with EQ-5D recorded in Table 1, although it is unclear whether all of these had QLQ-C30 and the text suggests that there were an average of 3.97 observations for 220 patients</t>
        </r>
      </text>
    </comment>
    <comment ref="F119" authorId="0" shapeId="0" xr:uid="{00000000-0006-0000-0100-00003B000000}">
      <text>
        <r>
          <rPr>
            <b/>
            <sz val="9"/>
            <color indexed="81"/>
            <rFont val="Tahoma"/>
            <family val="2"/>
          </rPr>
          <t>Helen Dakin:</t>
        </r>
        <r>
          <rPr>
            <sz val="9"/>
            <color indexed="81"/>
            <rFont val="Tahoma"/>
            <family val="2"/>
          </rPr>
          <t xml:space="preserve">
Canadian values</t>
        </r>
      </text>
    </comment>
    <comment ref="L121" authorId="1" shapeId="0" xr:uid="{00000000-0006-0000-0100-00003C000000}">
      <text>
        <r>
          <rPr>
            <b/>
            <sz val="8"/>
            <color indexed="81"/>
            <rFont val="Tahoma"/>
            <family val="2"/>
          </rPr>
          <t xml:space="preserve"> :</t>
        </r>
        <r>
          <rPr>
            <sz val="8"/>
            <color indexed="81"/>
            <rFont val="Tahoma"/>
            <family val="2"/>
          </rPr>
          <t xml:space="preserve">
(gamma family; log-link; fractional logit)</t>
        </r>
      </text>
    </comment>
    <comment ref="F122" authorId="2" shapeId="0" xr:uid="{00000000-0006-0000-0100-00003E000000}">
      <text>
        <r>
          <rPr>
            <b/>
            <sz val="9"/>
            <color indexed="81"/>
            <rFont val="Tahoma"/>
            <family val="2"/>
          </rPr>
          <t>hdakin:</t>
        </r>
        <r>
          <rPr>
            <sz val="9"/>
            <color indexed="81"/>
            <rFont val="Tahoma"/>
            <family val="2"/>
          </rPr>
          <t xml:space="preserve">
German TTO EQ-5D tariff &amp; European VAS tariff</t>
        </r>
      </text>
    </comment>
    <comment ref="F123" authorId="2" shapeId="0" xr:uid="{00000000-0006-0000-0100-00003F000000}">
      <text>
        <r>
          <rPr>
            <b/>
            <sz val="9"/>
            <color indexed="81"/>
            <rFont val="Tahoma"/>
            <family val="2"/>
          </rPr>
          <t>hdakin:</t>
        </r>
        <r>
          <rPr>
            <sz val="9"/>
            <color indexed="81"/>
            <rFont val="Tahoma"/>
            <family val="2"/>
          </rPr>
          <t xml:space="preserve">
German TTO EQ-5D tariff &amp; European VAS tariff</t>
        </r>
      </text>
    </comment>
    <comment ref="S125" authorId="0" shapeId="0" xr:uid="{00000000-0006-0000-0100-000040000000}">
      <text>
        <r>
          <rPr>
            <b/>
            <sz val="9"/>
            <color indexed="81"/>
            <rFont val="Tahoma"/>
            <family val="2"/>
          </rPr>
          <t>Helen Dakin:</t>
        </r>
        <r>
          <rPr>
            <sz val="9"/>
            <color indexed="81"/>
            <rFont val="Tahoma"/>
            <family val="2"/>
          </rPr>
          <t xml:space="preserve">
ALDVMM-2, ALDVMM-3</t>
        </r>
      </text>
    </comment>
    <comment ref="I132" authorId="2" shapeId="0" xr:uid="{00000000-0006-0000-0100-000041000000}">
      <text>
        <r>
          <rPr>
            <b/>
            <sz val="8"/>
            <color indexed="81"/>
            <rFont val="Tahoma"/>
            <family val="2"/>
          </rPr>
          <t>hdakin:</t>
        </r>
        <r>
          <rPr>
            <sz val="8"/>
            <color indexed="81"/>
            <rFont val="Tahoma"/>
            <family val="2"/>
          </rPr>
          <t xml:space="preserve">
22,931 observations of around 3000 patients</t>
        </r>
      </text>
    </comment>
    <comment ref="I135" authorId="0" shapeId="0" xr:uid="{00000000-0006-0000-0100-000042000000}">
      <text>
        <r>
          <rPr>
            <b/>
            <sz val="9"/>
            <color indexed="81"/>
            <rFont val="Tahoma"/>
            <family val="2"/>
          </rPr>
          <t>Helen Dakin:</t>
        </r>
        <r>
          <rPr>
            <sz val="9"/>
            <color indexed="81"/>
            <rFont val="Tahoma"/>
            <family val="2"/>
          </rPr>
          <t xml:space="preserve">
Inferred from Table 2</t>
        </r>
      </text>
    </comment>
    <comment ref="F136" authorId="0" shapeId="0" xr:uid="{1E8FE114-EE15-4F77-BBC1-D34567B7764F}">
      <text>
        <r>
          <rPr>
            <b/>
            <sz val="9"/>
            <color indexed="81"/>
            <rFont val="Tahoma"/>
            <family val="2"/>
          </rPr>
          <t>Helen Dakin:</t>
        </r>
        <r>
          <rPr>
            <sz val="9"/>
            <color indexed="81"/>
            <rFont val="Tahoma"/>
            <family val="2"/>
          </rPr>
          <t xml:space="preserve">
five-level England and US value set, and three-level UK cross-walk tariffs</t>
        </r>
      </text>
    </comment>
    <comment ref="E143" authorId="2" shapeId="0" xr:uid="{00000000-0006-0000-0100-000043000000}">
      <text>
        <r>
          <rPr>
            <b/>
            <sz val="9"/>
            <color indexed="81"/>
            <rFont val="Tahoma"/>
            <family val="2"/>
          </rPr>
          <t>hdakin:</t>
        </r>
        <r>
          <rPr>
            <sz val="9"/>
            <color indexed="81"/>
            <rFont val="Tahoma"/>
            <family val="2"/>
          </rPr>
          <t xml:space="preserve">
Used an early version of the EQ-5D-5L value set for England Devlin, N., &amp; van Hout, B. (2014). An EQ-5D-5L value set for England. Office of Health Economics (OHE), London. http://www.slideshare.net/ScHARR-HEDS/ohe-seminar-5-l-value-set-oct-30-2014-final-version-031114-1.</t>
        </r>
      </text>
    </comment>
    <comment ref="F144" authorId="2" shapeId="0" xr:uid="{00000000-0006-0000-0100-000044000000}">
      <text>
        <r>
          <rPr>
            <b/>
            <sz val="9"/>
            <color indexed="81"/>
            <rFont val="Tahoma"/>
            <family val="2"/>
          </rPr>
          <t>hdakin:</t>
        </r>
        <r>
          <rPr>
            <sz val="9"/>
            <color indexed="81"/>
            <rFont val="Tahoma"/>
            <family val="2"/>
          </rPr>
          <t xml:space="preserve">
Used an early version of the EQ-5D-5L value set for England Devlin, N., &amp; van Hout, B. (2014). An EQ-5D-5L value set for England. Office of Health Economics (OHE), London. http://www.slideshare.net/ScHARR-HEDS/ohe-seminar-5-l-value-set-oct-30-2014-final-version-031114-1.</t>
        </r>
      </text>
    </comment>
    <comment ref="F145" authorId="2" shapeId="0" xr:uid="{00000000-0006-0000-0100-000045000000}">
      <text>
        <r>
          <rPr>
            <b/>
            <sz val="9"/>
            <color indexed="81"/>
            <rFont val="Tahoma"/>
            <family val="2"/>
          </rPr>
          <t>hdakin:</t>
        </r>
        <r>
          <rPr>
            <sz val="9"/>
            <color indexed="81"/>
            <rFont val="Tahoma"/>
            <family val="2"/>
          </rPr>
          <t xml:space="preserve">
Used an early version of the EQ-5D-5L value set for England Devlin, N., &amp; van Hout, B. (2014). An EQ-5D-5L value set for England. Office of Health Economics (OHE), London. http://www.slideshare.net/ScHARR-HEDS/ohe-seminar-5-l-value-set-oct-30-2014-final-version-031114-1.</t>
        </r>
      </text>
    </comment>
    <comment ref="F146" authorId="2" shapeId="0" xr:uid="{00000000-0006-0000-0100-000046000000}">
      <text>
        <r>
          <rPr>
            <b/>
            <sz val="9"/>
            <color indexed="81"/>
            <rFont val="Tahoma"/>
            <family val="2"/>
          </rPr>
          <t>hdakin:</t>
        </r>
        <r>
          <rPr>
            <sz val="9"/>
            <color indexed="81"/>
            <rFont val="Tahoma"/>
            <family val="2"/>
          </rPr>
          <t xml:space="preserve">
Used an early version of the EQ-5D-5L value set for England Devlin, N., &amp; van Hout, B. (2014). An EQ-5D-5L value set for England. Office of Health Economics (OHE), London. http://www.slideshare.net/ScHARR-HEDS/ohe-seminar-5-l-value-set-oct-30-2014-final-version-031114-1.</t>
        </r>
      </text>
    </comment>
    <comment ref="F149" authorId="3" shapeId="0" xr:uid="{00000000-0006-0000-0100-000047000000}">
      <text>
        <r>
          <rPr>
            <b/>
            <sz val="9"/>
            <color indexed="81"/>
            <rFont val="Tahoma"/>
            <family val="2"/>
          </rPr>
          <t>Lucy Abel:</t>
        </r>
        <r>
          <rPr>
            <sz val="9"/>
            <color indexed="81"/>
            <rFont val="Tahoma"/>
            <family val="2"/>
          </rPr>
          <t xml:space="preserve">
Mapped onto 8 different country-specifical value sets (England, Netherlands, Spain, Canada, China, Japan, Korea, Uruguay)</t>
        </r>
      </text>
    </comment>
    <comment ref="F151" authorId="0" shapeId="0" xr:uid="{00000000-0006-0000-0100-000048000000}">
      <text>
        <r>
          <rPr>
            <b/>
            <sz val="9"/>
            <color indexed="81"/>
            <rFont val="Tahoma"/>
            <family val="2"/>
          </rPr>
          <t>Helen Dakin:</t>
        </r>
        <r>
          <rPr>
            <sz val="9"/>
            <color indexed="81"/>
            <rFont val="Tahoma"/>
            <family val="2"/>
          </rPr>
          <t xml:space="preserve">
tariffs for England, US, Canada &amp; Germany</t>
        </r>
      </text>
    </comment>
    <comment ref="F152" authorId="0" shapeId="0" xr:uid="{00000000-0006-0000-0100-000049000000}">
      <text>
        <r>
          <rPr>
            <b/>
            <sz val="9"/>
            <color indexed="81"/>
            <rFont val="Tahoma"/>
            <family val="2"/>
          </rPr>
          <t>Helen Dakin:</t>
        </r>
        <r>
          <rPr>
            <sz val="9"/>
            <color indexed="81"/>
            <rFont val="Tahoma"/>
            <family val="2"/>
          </rPr>
          <t xml:space="preserve">
Dutch and UK tariffs</t>
        </r>
      </text>
    </comment>
    <comment ref="D160" authorId="1" shapeId="0" xr:uid="{00000000-0006-0000-0100-00004A000000}">
      <text>
        <r>
          <rPr>
            <b/>
            <sz val="8"/>
            <color indexed="81"/>
            <rFont val="Tahoma"/>
            <family val="2"/>
          </rPr>
          <t xml:space="preserve"> :</t>
        </r>
        <r>
          <rPr>
            <sz val="8"/>
            <color indexed="81"/>
            <rFont val="Tahoma"/>
            <family val="2"/>
          </rPr>
          <t xml:space="preserve">
"In the survey, patients were asked to characterize the
severity of their pain on a scale of 0–100 (where 0 represents
no pain at all and 100 represents the greatest pain
imaginable) for four different aspects of pain. These scores
were averaged and divided by 10 to produce a pain score on
the 0–10 scale."</t>
        </r>
      </text>
    </comment>
    <comment ref="I160" authorId="1" shapeId="0" xr:uid="{00000000-0006-0000-0100-00004B000000}">
      <text>
        <r>
          <rPr>
            <b/>
            <sz val="8"/>
            <color indexed="81"/>
            <rFont val="Tahoma"/>
            <family val="2"/>
          </rPr>
          <t xml:space="preserve"> :</t>
        </r>
        <r>
          <rPr>
            <sz val="8"/>
            <color indexed="81"/>
            <rFont val="Tahoma"/>
            <family val="2"/>
          </rPr>
          <t xml:space="preserve">
Survey of 284 patients; although it is not explicitly stated, I am assuming that patients were only surveyed at one timepoint and that all 284 gave complete responses</t>
        </r>
      </text>
    </comment>
    <comment ref="E162" authorId="0" shapeId="0" xr:uid="{00000000-0006-0000-0100-00004C000000}">
      <text>
        <r>
          <rPr>
            <b/>
            <sz val="9"/>
            <color indexed="81"/>
            <rFont val="Tahoma"/>
            <family val="2"/>
          </rPr>
          <t>Helen Dakin:</t>
        </r>
        <r>
          <rPr>
            <sz val="9"/>
            <color indexed="81"/>
            <rFont val="Tahoma"/>
            <family val="2"/>
          </rPr>
          <t xml:space="preserve">
Version 3c</t>
        </r>
      </text>
    </comment>
    <comment ref="I167" authorId="1" shapeId="0" xr:uid="{00000000-0006-0000-0100-00004D000000}">
      <text>
        <r>
          <rPr>
            <b/>
            <sz val="8"/>
            <color indexed="81"/>
            <rFont val="Tahoma"/>
            <family val="2"/>
          </rPr>
          <t xml:space="preserve"> :</t>
        </r>
        <r>
          <rPr>
            <sz val="8"/>
            <color indexed="81"/>
            <rFont val="Tahoma"/>
            <family val="2"/>
          </rPr>
          <t xml:space="preserve">
Approximate figure: 50% of the 2842 patients were included in the estimation sample</t>
        </r>
      </text>
    </comment>
    <comment ref="I168" authorId="1" shapeId="0" xr:uid="{00000000-0006-0000-0100-00004E000000}">
      <text>
        <r>
          <rPr>
            <b/>
            <sz val="8"/>
            <color indexed="81"/>
            <rFont val="Tahoma"/>
            <family val="2"/>
          </rPr>
          <t xml:space="preserve"> :</t>
        </r>
        <r>
          <rPr>
            <sz val="8"/>
            <color indexed="81"/>
            <rFont val="Tahoma"/>
            <family val="2"/>
          </rPr>
          <t xml:space="preserve">
Estimated as 70% of full sample: exact size not stated</t>
        </r>
      </text>
    </comment>
    <comment ref="Q168" authorId="1" shapeId="0" xr:uid="{00000000-0006-0000-0100-00004F000000}">
      <text>
        <r>
          <rPr>
            <b/>
            <sz val="8"/>
            <color indexed="81"/>
            <rFont val="Tahoma"/>
            <family val="2"/>
          </rPr>
          <t xml:space="preserve"> :</t>
        </r>
        <r>
          <rPr>
            <sz val="8"/>
            <color indexed="81"/>
            <rFont val="Tahoma"/>
            <family val="2"/>
          </rPr>
          <t xml:space="preserve">
ologit</t>
        </r>
      </text>
    </comment>
    <comment ref="F171" authorId="0" shapeId="0" xr:uid="{00000000-0006-0000-0100-000050000000}">
      <text>
        <r>
          <rPr>
            <b/>
            <sz val="9"/>
            <color indexed="81"/>
            <rFont val="Tahoma"/>
            <family val="2"/>
          </rPr>
          <t>Helen Dakin:</t>
        </r>
        <r>
          <rPr>
            <sz val="9"/>
            <color indexed="81"/>
            <rFont val="Tahoma"/>
            <family val="2"/>
          </rPr>
          <t xml:space="preserve">
US &amp; japanese value sets</t>
        </r>
      </text>
    </comment>
    <comment ref="E172" authorId="0" shapeId="0" xr:uid="{00000000-0006-0000-0100-000051000000}">
      <text>
        <r>
          <rPr>
            <b/>
            <sz val="9"/>
            <color indexed="81"/>
            <rFont val="Tahoma"/>
            <family val="2"/>
          </rPr>
          <t>Helen Dakin:</t>
        </r>
        <r>
          <rPr>
            <sz val="9"/>
            <color indexed="81"/>
            <rFont val="Tahoma"/>
            <family val="2"/>
          </rPr>
          <t xml:space="preserve">
version 3</t>
        </r>
      </text>
    </comment>
    <comment ref="F172" authorId="0" shapeId="0" xr:uid="{00000000-0006-0000-0100-000052000000}">
      <text>
        <r>
          <rPr>
            <b/>
            <sz val="9"/>
            <color indexed="81"/>
            <rFont val="Tahoma"/>
            <family val="2"/>
          </rPr>
          <t>Helen Dakin:</t>
        </r>
        <r>
          <rPr>
            <sz val="9"/>
            <color indexed="81"/>
            <rFont val="Tahoma"/>
            <family val="2"/>
          </rPr>
          <t xml:space="preserve">
Japanese tariff</t>
        </r>
      </text>
    </comment>
    <comment ref="G172" authorId="0" shapeId="0" xr:uid="{00000000-0006-0000-0100-000053000000}">
      <text>
        <r>
          <rPr>
            <b/>
            <sz val="9"/>
            <color indexed="81"/>
            <rFont val="Tahoma"/>
            <family val="2"/>
          </rPr>
          <t>Helen Dakin:</t>
        </r>
        <r>
          <rPr>
            <sz val="9"/>
            <color indexed="81"/>
            <rFont val="Tahoma"/>
            <family val="2"/>
          </rPr>
          <t xml:space="preserve">
locally advanced, metastatic, or recurrent cancer with the following eligibility criteria: aged 20 or above; with lung, stomach, colorectal, or breast cancer, or any other solid tumor; under drug therapy; and with an Eastern Cooperative Oncology Group (ECOG) performance status of 0–3</t>
        </r>
      </text>
    </comment>
    <comment ref="E173" authorId="0" shapeId="0" xr:uid="{00000000-0006-0000-0100-000054000000}">
      <text>
        <r>
          <rPr>
            <b/>
            <sz val="9"/>
            <color indexed="81"/>
            <rFont val="Tahoma"/>
            <family val="2"/>
          </rPr>
          <t>Helen Dakin:</t>
        </r>
        <r>
          <rPr>
            <sz val="9"/>
            <color indexed="81"/>
            <rFont val="Tahoma"/>
            <family val="2"/>
          </rPr>
          <t xml:space="preserve">
version 4</t>
        </r>
      </text>
    </comment>
    <comment ref="F173" authorId="0" shapeId="0" xr:uid="{00000000-0006-0000-0100-000055000000}">
      <text>
        <r>
          <rPr>
            <b/>
            <sz val="9"/>
            <color indexed="81"/>
            <rFont val="Tahoma"/>
            <family val="2"/>
          </rPr>
          <t>Helen Dakin:</t>
        </r>
        <r>
          <rPr>
            <sz val="9"/>
            <color indexed="81"/>
            <rFont val="Tahoma"/>
            <family val="2"/>
          </rPr>
          <t xml:space="preserve">
Japanese tariff</t>
        </r>
      </text>
    </comment>
    <comment ref="N178" authorId="1" shapeId="0" xr:uid="{00000000-0006-0000-0100-000056000000}">
      <text>
        <r>
          <rPr>
            <b/>
            <sz val="8"/>
            <color indexed="81"/>
            <rFont val="Tahoma"/>
            <family val="2"/>
          </rPr>
          <t xml:space="preserve"> :</t>
        </r>
        <r>
          <rPr>
            <sz val="8"/>
            <color indexed="81"/>
            <rFont val="Tahoma"/>
            <family val="2"/>
          </rPr>
          <t xml:space="preserve">
"data were divided into two groups by EQ-5D score, and all model specifications tested on both groups"</t>
        </r>
      </text>
    </comment>
    <comment ref="S178" authorId="1" shapeId="0" xr:uid="{00000000-0006-0000-0100-000057000000}">
      <text>
        <r>
          <rPr>
            <b/>
            <sz val="8"/>
            <color indexed="81"/>
            <rFont val="Tahoma"/>
            <family val="2"/>
          </rPr>
          <t xml:space="preserve"> :</t>
        </r>
        <r>
          <rPr>
            <sz val="8"/>
            <color indexed="81"/>
            <rFont val="Tahoma"/>
            <family val="2"/>
          </rPr>
          <t xml:space="preserve">
Estimated separate models for people with EQ-5D scores: &lt; 0.390; ≥ 0.390 and ≤ 0.895; &gt; 0.895</t>
        </r>
      </text>
    </comment>
    <comment ref="F181" authorId="0" shapeId="0" xr:uid="{00000000-0006-0000-0100-000058000000}">
      <text>
        <r>
          <rPr>
            <b/>
            <sz val="9"/>
            <color indexed="81"/>
            <rFont val="Tahoma"/>
            <family val="2"/>
          </rPr>
          <t>Helen Dakin:</t>
        </r>
        <r>
          <rPr>
            <sz val="9"/>
            <color indexed="81"/>
            <rFont val="Tahoma"/>
            <family val="2"/>
          </rPr>
          <t xml:space="preserve">
Chinese 3level tariff</t>
        </r>
      </text>
    </comment>
    <comment ref="I182" authorId="2" shapeId="0" xr:uid="{00000000-0006-0000-0100-000059000000}">
      <text>
        <r>
          <rPr>
            <sz val="9"/>
            <color indexed="81"/>
            <rFont val="Tahoma"/>
            <family val="2"/>
          </rPr>
          <t>Number of observations in the estimation model not explicitly stated. 192 patients reported EQ-5D utility and it is assumed that all of these had complete data on other variables.</t>
        </r>
      </text>
    </comment>
    <comment ref="K182" authorId="2" shapeId="0" xr:uid="{00000000-0006-0000-0100-00005A000000}">
      <text>
        <r>
          <rPr>
            <sz val="9"/>
            <color indexed="81"/>
            <rFont val="Tahoma"/>
            <family val="2"/>
          </rPr>
          <t>Assumed: described as simple linear regression and stepwise multiple regression</t>
        </r>
      </text>
    </comment>
    <comment ref="I183" authorId="2" shapeId="0" xr:uid="{00000000-0006-0000-0100-00005B000000}">
      <text>
        <r>
          <rPr>
            <sz val="9"/>
            <color indexed="81"/>
            <rFont val="Tahoma"/>
            <family val="2"/>
          </rPr>
          <t>Number of observations in the estimation model not explicitly stated. 192 patients reported EQ-5D utility and it is assumed that all of these had complete data on other variables.</t>
        </r>
      </text>
    </comment>
    <comment ref="K183" authorId="2" shapeId="0" xr:uid="{00000000-0006-0000-0100-00005C000000}">
      <text>
        <r>
          <rPr>
            <sz val="9"/>
            <color indexed="81"/>
            <rFont val="Tahoma"/>
            <family val="2"/>
          </rPr>
          <t>Assumed: described as simple linear regression and stepwise multiple regression</t>
        </r>
      </text>
    </comment>
    <comment ref="F186" authorId="0" shapeId="0" xr:uid="{00000000-0006-0000-0100-00005D000000}">
      <text>
        <r>
          <rPr>
            <b/>
            <sz val="9"/>
            <color indexed="81"/>
            <rFont val="Tahoma"/>
            <family val="2"/>
          </rPr>
          <t>Helen Dakin:</t>
        </r>
        <r>
          <rPr>
            <sz val="9"/>
            <color indexed="81"/>
            <rFont val="Tahoma"/>
            <family val="2"/>
          </rPr>
          <t xml:space="preserve">
3 level UK version</t>
        </r>
      </text>
    </comment>
    <comment ref="K186" authorId="0" shapeId="0" xr:uid="{00000000-0006-0000-0100-00005E000000}">
      <text>
        <r>
          <rPr>
            <b/>
            <sz val="9"/>
            <color indexed="81"/>
            <rFont val="Tahoma"/>
            <family val="2"/>
          </rPr>
          <t>Helen Dakin:</t>
        </r>
        <r>
          <rPr>
            <sz val="9"/>
            <color indexed="81"/>
            <rFont val="Tahoma"/>
            <family val="2"/>
          </rPr>
          <t xml:space="preserve">
simple linear models</t>
        </r>
      </text>
    </comment>
    <comment ref="F187" authorId="0" shapeId="0" xr:uid="{00000000-0006-0000-0100-00005F000000}">
      <text>
        <r>
          <rPr>
            <b/>
            <sz val="9"/>
            <color indexed="81"/>
            <rFont val="Tahoma"/>
            <family val="2"/>
          </rPr>
          <t>Helen Dakin:</t>
        </r>
        <r>
          <rPr>
            <sz val="9"/>
            <color indexed="81"/>
            <rFont val="Tahoma"/>
            <family val="2"/>
          </rPr>
          <t xml:space="preserve">
3 level UK version</t>
        </r>
      </text>
    </comment>
    <comment ref="K187" authorId="0" shapeId="0" xr:uid="{00000000-0006-0000-0100-000060000000}">
      <text>
        <r>
          <rPr>
            <b/>
            <sz val="9"/>
            <color indexed="81"/>
            <rFont val="Tahoma"/>
            <family val="2"/>
          </rPr>
          <t>Helen Dakin:</t>
        </r>
        <r>
          <rPr>
            <sz val="9"/>
            <color indexed="81"/>
            <rFont val="Tahoma"/>
            <family val="2"/>
          </rPr>
          <t xml:space="preserve">
simple linear models</t>
        </r>
      </text>
    </comment>
    <comment ref="I190" authorId="1" shapeId="0" xr:uid="{00000000-0006-0000-0100-000063000000}">
      <text>
        <r>
          <rPr>
            <sz val="8"/>
            <color indexed="81"/>
            <rFont val="Tahoma"/>
            <family val="2"/>
          </rPr>
          <t>Number of observations is unclear, although up to 5 observations per patient were included.</t>
        </r>
      </text>
    </comment>
    <comment ref="P190" authorId="1" shapeId="0" xr:uid="{00000000-0006-0000-0100-000064000000}">
      <text>
        <r>
          <rPr>
            <sz val="8"/>
            <color indexed="81"/>
            <rFont val="Tahoma"/>
            <family val="2"/>
          </rPr>
          <t>Also evaluated an adjusted form of tobit (Random effects adjusted limited dependent variable model), whereby predictions &gt;0.883 are set to 1</t>
        </r>
      </text>
    </comment>
    <comment ref="S190" authorId="1" shapeId="0" xr:uid="{00000000-0006-0000-0100-000065000000}">
      <text>
        <r>
          <rPr>
            <sz val="8"/>
            <color indexed="81"/>
            <rFont val="Tahoma"/>
            <family val="2"/>
          </rPr>
          <t>With adjustment of predictions to allow for discontinuous range of utilities, whereby predictions &gt;0.883 are set to 1</t>
        </r>
      </text>
    </comment>
    <comment ref="I198" authorId="1" shapeId="0" xr:uid="{00000000-0006-0000-0100-000066000000}">
      <text>
        <r>
          <rPr>
            <b/>
            <sz val="8"/>
            <color indexed="81"/>
            <rFont val="Tahoma"/>
            <family val="2"/>
          </rPr>
          <t xml:space="preserve"> :</t>
        </r>
        <r>
          <rPr>
            <sz val="8"/>
            <color indexed="81"/>
            <rFont val="Tahoma"/>
            <family val="2"/>
          </rPr>
          <t xml:space="preserve">
90% estimation sample, with cross-validation</t>
        </r>
      </text>
    </comment>
    <comment ref="F201" authorId="0" shapeId="0" xr:uid="{00000000-0006-0000-0100-000067000000}">
      <text>
        <r>
          <rPr>
            <b/>
            <sz val="9"/>
            <color indexed="81"/>
            <rFont val="Tahoma"/>
            <family val="2"/>
          </rPr>
          <t>Helen Dakin:</t>
        </r>
        <r>
          <rPr>
            <sz val="9"/>
            <color indexed="81"/>
            <rFont val="Tahoma"/>
            <family val="2"/>
          </rPr>
          <t xml:space="preserve">
EQ-5D-3L using the Japanese and UK value sets</t>
        </r>
      </text>
    </comment>
    <comment ref="I201" authorId="0" shapeId="0" xr:uid="{00000000-0006-0000-0100-000068000000}">
      <text>
        <r>
          <rPr>
            <b/>
            <sz val="9"/>
            <color indexed="81"/>
            <rFont val="Tahoma"/>
            <family val="2"/>
          </rPr>
          <t>Helen Dakin:</t>
        </r>
        <r>
          <rPr>
            <sz val="9"/>
            <color indexed="81"/>
            <rFont val="Tahoma"/>
            <family val="2"/>
          </rPr>
          <t xml:space="preserve">
This is the number of baseline observations used for most models. One analysis pooled data from 3 timepoints so presumably had a larger number of observations</t>
        </r>
      </text>
    </comment>
    <comment ref="I202" authorId="1" shapeId="0" xr:uid="{00000000-0006-0000-0100-000069000000}">
      <text>
        <r>
          <rPr>
            <b/>
            <sz val="8"/>
            <color indexed="81"/>
            <rFont val="Tahoma"/>
            <family val="2"/>
          </rPr>
          <t xml:space="preserve"> :</t>
        </r>
        <r>
          <rPr>
            <sz val="8"/>
            <color indexed="81"/>
            <rFont val="Tahoma"/>
            <family val="2"/>
          </rPr>
          <t xml:space="preserve">
Recruited 172 patients. Did cross-validation in which models were estimated on 90% of the sample, although it appears that model coefficients were estimated on the whole sample</t>
        </r>
      </text>
    </comment>
    <comment ref="E207" authorId="0" shapeId="0" xr:uid="{00000000-0006-0000-0100-00006A000000}">
      <text>
        <r>
          <rPr>
            <sz val="9"/>
            <color indexed="81"/>
            <rFont val="Tahoma"/>
            <family val="2"/>
          </rPr>
          <t>OPQoL-Brief is derived from the original 35-item OPQoL questionnaire
(OPQoL-35)</t>
        </r>
      </text>
    </comment>
    <comment ref="F207" authorId="0" shapeId="0" xr:uid="{00000000-0006-0000-0100-00006B000000}">
      <text>
        <r>
          <rPr>
            <b/>
            <sz val="9"/>
            <color indexed="81"/>
            <rFont val="Tahoma"/>
            <family val="2"/>
          </rPr>
          <t>Helen Dakin:</t>
        </r>
        <r>
          <rPr>
            <sz val="9"/>
            <color indexed="81"/>
            <rFont val="Tahoma"/>
            <family val="2"/>
          </rPr>
          <t xml:space="preserve">
Devlin tariff</t>
        </r>
      </text>
    </comment>
    <comment ref="I208" authorId="3" shapeId="0" xr:uid="{00000000-0006-0000-0100-00006C000000}">
      <text>
        <r>
          <rPr>
            <b/>
            <sz val="9"/>
            <color indexed="81"/>
            <rFont val="Tahoma"/>
            <family val="2"/>
          </rPr>
          <t>Lucy Abel:</t>
        </r>
        <r>
          <rPr>
            <sz val="9"/>
            <color indexed="81"/>
            <rFont val="Tahoma"/>
            <family val="2"/>
          </rPr>
          <t xml:space="preserve">
Three estimation methods were used, each with a different sample size. 303 is the sample size of method 1.</t>
        </r>
      </text>
    </comment>
    <comment ref="F210" authorId="2" shapeId="0" xr:uid="{00000000-0006-0000-0100-00006D000000}">
      <text>
        <r>
          <rPr>
            <b/>
            <sz val="9"/>
            <color indexed="81"/>
            <rFont val="Tahoma"/>
            <family val="2"/>
          </rPr>
          <t>hdakin:</t>
        </r>
        <r>
          <rPr>
            <sz val="9"/>
            <color indexed="81"/>
            <rFont val="Tahoma"/>
            <family val="2"/>
          </rPr>
          <t xml:space="preserve">
Used value set for England:
Devlin N, Shah K, Feng Y, Mulhern B, Hout B. Valuing healthrelated
quality of life: an EQ-5D-5L value set for England.
Research paper 16/01. Office of Health Economics; 2016.</t>
        </r>
      </text>
    </comment>
    <comment ref="F216" authorId="0" shapeId="0" xr:uid="{00000000-0006-0000-0100-00006E000000}">
      <text>
        <r>
          <rPr>
            <b/>
            <sz val="9"/>
            <color indexed="81"/>
            <rFont val="Tahoma"/>
            <family val="2"/>
          </rPr>
          <t>Helen Dakin:</t>
        </r>
        <r>
          <rPr>
            <sz val="9"/>
            <color indexed="81"/>
            <rFont val="Tahoma"/>
            <family val="2"/>
          </rPr>
          <t xml:space="preserve">
Thai version &amp; value set</t>
        </r>
      </text>
    </comment>
    <comment ref="G216" authorId="0" shapeId="0" xr:uid="{00000000-0006-0000-0100-00006F000000}">
      <text>
        <r>
          <rPr>
            <b/>
            <sz val="9"/>
            <color indexed="81"/>
            <rFont val="Tahoma"/>
            <family val="2"/>
          </rPr>
          <t>Helen Dakin:</t>
        </r>
        <r>
          <rPr>
            <sz val="9"/>
            <color indexed="81"/>
            <rFont val="Tahoma"/>
            <family val="2"/>
          </rPr>
          <t xml:space="preserve">
"Participants with an acute or life-threatening illness, 
cognitive impairment or disability were excluded"</t>
        </r>
      </text>
    </comment>
    <comment ref="H216" authorId="0" shapeId="0" xr:uid="{00000000-0006-0000-0100-000070000000}">
      <text>
        <r>
          <rPr>
            <b/>
            <sz val="9"/>
            <color indexed="81"/>
            <rFont val="Tahoma"/>
            <family val="2"/>
          </rPr>
          <t>Helen Dakin:</t>
        </r>
        <r>
          <rPr>
            <sz val="9"/>
            <color indexed="81"/>
            <rFont val="Tahoma"/>
            <family val="2"/>
          </rPr>
          <t xml:space="preserve">
"Participants with an acute or life-threatening illness, 
cognitive impairment or disability were excluded"</t>
        </r>
      </text>
    </comment>
    <comment ref="N217" authorId="2" shapeId="0" xr:uid="{00000000-0006-0000-0100-000071000000}">
      <text>
        <r>
          <rPr>
            <b/>
            <sz val="9"/>
            <color indexed="81"/>
            <rFont val="Tahoma"/>
            <family val="2"/>
          </rPr>
          <t>hdakin:</t>
        </r>
        <r>
          <rPr>
            <sz val="9"/>
            <color indexed="81"/>
            <rFont val="Tahoma"/>
            <family val="2"/>
          </rPr>
          <t xml:space="preserve">
2nd part comprised GLM on disutility or "reverse EQ-5D")</t>
        </r>
      </text>
    </comment>
    <comment ref="F223" authorId="2" shapeId="0" xr:uid="{00000000-0006-0000-0100-000072000000}">
      <text>
        <r>
          <rPr>
            <b/>
            <sz val="9"/>
            <color indexed="81"/>
            <rFont val="Tahoma"/>
            <family val="2"/>
          </rPr>
          <t>hdakin:</t>
        </r>
        <r>
          <rPr>
            <sz val="9"/>
            <color indexed="81"/>
            <rFont val="Tahoma"/>
            <family val="2"/>
          </rPr>
          <t xml:space="preserve">
Uses van Hout cross-walk value set</t>
        </r>
      </text>
    </comment>
    <comment ref="C230" authorId="0" shapeId="0" xr:uid="{00000000-0006-0000-0100-000073000000}">
      <text>
        <r>
          <rPr>
            <b/>
            <sz val="9"/>
            <color indexed="81"/>
            <rFont val="Tahoma"/>
            <family val="2"/>
          </rPr>
          <t>Helen Dakin:</t>
        </r>
        <r>
          <rPr>
            <sz val="9"/>
            <color indexed="81"/>
            <rFont val="Tahoma"/>
            <family val="2"/>
          </rPr>
          <t xml:space="preserve">
{Khan, 2014 #377}</t>
        </r>
      </text>
    </comment>
    <comment ref="F231" authorId="0" shapeId="0" xr:uid="{00000000-0006-0000-0100-000074000000}">
      <text>
        <r>
          <rPr>
            <b/>
            <sz val="9"/>
            <color indexed="81"/>
            <rFont val="Tahoma"/>
            <family val="2"/>
          </rPr>
          <t>Helen Dakin:</t>
        </r>
        <r>
          <rPr>
            <sz val="9"/>
            <color indexed="81"/>
            <rFont val="Tahoma"/>
            <family val="2"/>
          </rPr>
          <t xml:space="preserve">
EQ-5D-3L US Shaw tariff</t>
        </r>
      </text>
    </comment>
    <comment ref="B232" authorId="2" shapeId="0" xr:uid="{00000000-0006-0000-0100-000075000000}">
      <text>
        <r>
          <rPr>
            <b/>
            <sz val="9"/>
            <color indexed="81"/>
            <rFont val="Tahoma"/>
            <family val="2"/>
          </rPr>
          <t>hdakin:</t>
        </r>
        <r>
          <rPr>
            <sz val="9"/>
            <color indexed="81"/>
            <rFont val="Tahoma"/>
            <family val="2"/>
          </rPr>
          <t xml:space="preserve">
{Kharroubi, 2015 #411}</t>
        </r>
      </text>
    </comment>
    <comment ref="F233" authorId="2" shapeId="0" xr:uid="{00000000-0006-0000-0100-000076000000}">
      <text>
        <r>
          <rPr>
            <b/>
            <sz val="9"/>
            <color indexed="81"/>
            <rFont val="Tahoma"/>
            <family val="2"/>
          </rPr>
          <t>hdakin:</t>
        </r>
        <r>
          <rPr>
            <sz val="9"/>
            <color indexed="81"/>
            <rFont val="Tahoma"/>
            <family val="2"/>
          </rPr>
          <t xml:space="preserve">
Korean EQ-5D-3L</t>
        </r>
      </text>
    </comment>
    <comment ref="I233" authorId="2" shapeId="0" xr:uid="{00000000-0006-0000-0100-000077000000}">
      <text>
        <r>
          <rPr>
            <b/>
            <sz val="9"/>
            <color indexed="81"/>
            <rFont val="Tahoma"/>
            <family val="2"/>
          </rPr>
          <t>hdakin:</t>
        </r>
        <r>
          <rPr>
            <sz val="9"/>
            <color indexed="81"/>
            <rFont val="Tahoma"/>
            <family val="2"/>
          </rPr>
          <t xml:space="preserve">
2846 patients: unclear from the paper whether the dataset includes repeated measurements or how much missing data there was</t>
        </r>
      </text>
    </comment>
    <comment ref="F234" authorId="2" shapeId="0" xr:uid="{00000000-0006-0000-0100-000078000000}">
      <text>
        <r>
          <rPr>
            <b/>
            <sz val="9"/>
            <color indexed="81"/>
            <rFont val="Tahoma"/>
            <family val="2"/>
          </rPr>
          <t>hdakin:</t>
        </r>
        <r>
          <rPr>
            <sz val="9"/>
            <color indexed="81"/>
            <rFont val="Tahoma"/>
            <family val="2"/>
          </rPr>
          <t xml:space="preserve">
Korean EQ-5D-3L</t>
        </r>
      </text>
    </comment>
    <comment ref="I234" authorId="2" shapeId="0" xr:uid="{00000000-0006-0000-0100-000079000000}">
      <text>
        <r>
          <rPr>
            <b/>
            <sz val="9"/>
            <color indexed="81"/>
            <rFont val="Tahoma"/>
            <family val="2"/>
          </rPr>
          <t>hdakin:</t>
        </r>
        <r>
          <rPr>
            <sz val="9"/>
            <color indexed="81"/>
            <rFont val="Tahoma"/>
            <family val="2"/>
          </rPr>
          <t xml:space="preserve">
2846 patients: unclear from the paper whether the dataset includes repeated measurements or how much missing data there was</t>
        </r>
      </text>
    </comment>
    <comment ref="F235" authorId="2" shapeId="0" xr:uid="{00000000-0006-0000-0100-00007A000000}">
      <text>
        <r>
          <rPr>
            <b/>
            <sz val="9"/>
            <color indexed="81"/>
            <rFont val="Tahoma"/>
            <family val="2"/>
          </rPr>
          <t>hdakin:</t>
        </r>
        <r>
          <rPr>
            <sz val="9"/>
            <color indexed="81"/>
            <rFont val="Tahoma"/>
            <family val="2"/>
          </rPr>
          <t xml:space="preserve">
Korean EQ-5D-3L</t>
        </r>
      </text>
    </comment>
    <comment ref="I235" authorId="2" shapeId="0" xr:uid="{00000000-0006-0000-0100-00007B000000}">
      <text>
        <r>
          <rPr>
            <b/>
            <sz val="9"/>
            <color indexed="81"/>
            <rFont val="Tahoma"/>
            <family val="2"/>
          </rPr>
          <t>hdakin:</t>
        </r>
        <r>
          <rPr>
            <sz val="9"/>
            <color indexed="81"/>
            <rFont val="Tahoma"/>
            <family val="2"/>
          </rPr>
          <t xml:space="preserve">
2846 patients: unclear from the paper whether the dataset includes repeated measurements or how much missing data there was</t>
        </r>
      </text>
    </comment>
    <comment ref="F236" authorId="2" shapeId="0" xr:uid="{00000000-0006-0000-0100-00007C000000}">
      <text>
        <r>
          <rPr>
            <b/>
            <sz val="9"/>
            <color indexed="81"/>
            <rFont val="Tahoma"/>
            <family val="2"/>
          </rPr>
          <t>hdakin:</t>
        </r>
        <r>
          <rPr>
            <sz val="9"/>
            <color indexed="81"/>
            <rFont val="Tahoma"/>
            <family val="2"/>
          </rPr>
          <t xml:space="preserve">
Korean EQ-5D-3L</t>
        </r>
      </text>
    </comment>
    <comment ref="I236" authorId="2" shapeId="0" xr:uid="{00000000-0006-0000-0100-00007D000000}">
      <text>
        <r>
          <rPr>
            <b/>
            <sz val="9"/>
            <color indexed="81"/>
            <rFont val="Tahoma"/>
            <family val="2"/>
          </rPr>
          <t>hdakin:</t>
        </r>
        <r>
          <rPr>
            <sz val="9"/>
            <color indexed="81"/>
            <rFont val="Tahoma"/>
            <family val="2"/>
          </rPr>
          <t xml:space="preserve">
2846 patients: unclear from the paper whether the dataset includes repeated measurements or how much missing data there was</t>
        </r>
      </text>
    </comment>
    <comment ref="C237" authorId="0" shapeId="0" xr:uid="{00000000-0006-0000-0100-00007E000000}">
      <text>
        <r>
          <rPr>
            <b/>
            <sz val="9"/>
            <color indexed="81"/>
            <rFont val="Tahoma"/>
            <family val="2"/>
          </rPr>
          <t>Helen Dakin:</t>
        </r>
        <r>
          <rPr>
            <sz val="9"/>
            <color indexed="81"/>
            <rFont val="Tahoma"/>
            <family val="2"/>
          </rPr>
          <t xml:space="preserve">
{Kim, 2014 #413}</t>
        </r>
      </text>
    </comment>
    <comment ref="F237" authorId="2" shapeId="0" xr:uid="{00000000-0006-0000-0100-00007F000000}">
      <text>
        <r>
          <rPr>
            <b/>
            <sz val="9"/>
            <color indexed="81"/>
            <rFont val="Tahoma"/>
            <family val="2"/>
          </rPr>
          <t>hdakin:</t>
        </r>
        <r>
          <rPr>
            <sz val="9"/>
            <color indexed="81"/>
            <rFont val="Tahoma"/>
            <family val="2"/>
          </rPr>
          <t xml:space="preserve">
Korean EQ-5D</t>
        </r>
      </text>
    </comment>
    <comment ref="F241" authorId="4" shapeId="0" xr:uid="{00000000-0006-0000-0100-000081000000}">
      <text>
        <r>
          <rPr>
            <b/>
            <sz val="8"/>
            <color indexed="81"/>
            <rFont val="Tahoma"/>
            <family val="2"/>
          </rPr>
          <t>herc:</t>
        </r>
        <r>
          <rPr>
            <sz val="8"/>
            <color indexed="81"/>
            <rFont val="Tahoma"/>
            <family val="2"/>
          </rPr>
          <t xml:space="preserve">
Korean value set</t>
        </r>
      </text>
    </comment>
    <comment ref="F242" authorId="0" shapeId="0" xr:uid="{00000000-0006-0000-0100-000083000000}">
      <text>
        <r>
          <rPr>
            <b/>
            <sz val="9"/>
            <color indexed="81"/>
            <rFont val="Tahoma"/>
            <family val="2"/>
          </rPr>
          <t>Helen Dakin:</t>
        </r>
        <r>
          <rPr>
            <sz val="9"/>
            <color indexed="81"/>
            <rFont val="Tahoma"/>
            <family val="2"/>
          </rPr>
          <t xml:space="preserve">
van Hout cross-walk values for each country: France, UK and Germany</t>
        </r>
      </text>
    </comment>
    <comment ref="I242" authorId="0" shapeId="0" xr:uid="{00000000-0006-0000-0100-000084000000}">
      <text>
        <r>
          <rPr>
            <b/>
            <sz val="9"/>
            <color indexed="81"/>
            <rFont val="Tahoma"/>
            <family val="2"/>
          </rPr>
          <t>Helen Dakin:</t>
        </r>
        <r>
          <rPr>
            <sz val="9"/>
            <color indexed="81"/>
            <rFont val="Tahoma"/>
            <family val="2"/>
          </rPr>
          <t xml:space="preserve">
UK (n = 1509), France (n = 1501), and Germany (n = 1502)</t>
        </r>
      </text>
    </comment>
    <comment ref="F253" authorId="0" shapeId="0" xr:uid="{00000000-0006-0000-0100-000085000000}">
      <text>
        <r>
          <rPr>
            <b/>
            <sz val="9"/>
            <color indexed="81"/>
            <rFont val="Tahoma"/>
            <family val="2"/>
          </rPr>
          <t>Helen Dakin:</t>
        </r>
        <r>
          <rPr>
            <sz val="9"/>
            <color indexed="81"/>
            <rFont val="Tahoma"/>
            <family val="2"/>
          </rPr>
          <t xml:space="preserve">
English &amp; US value sets</t>
        </r>
      </text>
    </comment>
    <comment ref="C258" authorId="0" shapeId="0" xr:uid="{00000000-0006-0000-0100-000086000000}">
      <text>
        <r>
          <rPr>
            <b/>
            <sz val="9"/>
            <color indexed="81"/>
            <rFont val="Tahoma"/>
            <family val="2"/>
          </rPr>
          <t>Helen Dakin:</t>
        </r>
        <r>
          <rPr>
            <sz val="9"/>
            <color indexed="81"/>
            <rFont val="Tahoma"/>
            <family val="2"/>
          </rPr>
          <t xml:space="preserve">
{Le, 2014 #389}</t>
        </r>
      </text>
    </comment>
    <comment ref="F262" authorId="0" shapeId="0" xr:uid="{00000000-0006-0000-0100-000087000000}">
      <text>
        <r>
          <rPr>
            <b/>
            <sz val="9"/>
            <color indexed="81"/>
            <rFont val="Tahoma"/>
            <family val="2"/>
          </rPr>
          <t>Helen Dakin:</t>
        </r>
        <r>
          <rPr>
            <sz val="9"/>
            <color indexed="81"/>
            <rFont val="Tahoma"/>
            <family val="2"/>
          </rPr>
          <t xml:space="preserve">
EQ-5D-3L Korean</t>
        </r>
      </text>
    </comment>
    <comment ref="E265" authorId="0" shapeId="0" xr:uid="{00000000-0006-0000-0100-000088000000}">
      <text>
        <r>
          <rPr>
            <b/>
            <sz val="9"/>
            <color indexed="81"/>
            <rFont val="Tahoma"/>
            <family val="2"/>
          </rPr>
          <t>Helen Dakin:</t>
        </r>
        <r>
          <rPr>
            <sz val="9"/>
            <color indexed="81"/>
            <rFont val="Tahoma"/>
            <family val="2"/>
          </rPr>
          <t xml:space="preserve">
includes QLQ-C30 and QLQ-BR23</t>
        </r>
      </text>
    </comment>
    <comment ref="F265" authorId="0" shapeId="0" xr:uid="{00000000-0006-0000-0100-000089000000}">
      <text>
        <r>
          <rPr>
            <b/>
            <sz val="9"/>
            <color indexed="81"/>
            <rFont val="Tahoma"/>
            <family val="2"/>
          </rPr>
          <t>Helen Dakin:</t>
        </r>
        <r>
          <rPr>
            <sz val="9"/>
            <color indexed="81"/>
            <rFont val="Tahoma"/>
            <family val="2"/>
          </rPr>
          <t xml:space="preserve">
Chinese TTO tariff</t>
        </r>
      </text>
    </comment>
    <comment ref="F266" authorId="0" shapeId="0" xr:uid="{00000000-0006-0000-0100-00008A000000}">
      <text>
        <r>
          <rPr>
            <b/>
            <sz val="9"/>
            <color indexed="81"/>
            <rFont val="Tahoma"/>
            <family val="2"/>
          </rPr>
          <t>Helen Dakin:</t>
        </r>
        <r>
          <rPr>
            <sz val="9"/>
            <color indexed="81"/>
            <rFont val="Tahoma"/>
            <family val="2"/>
          </rPr>
          <t xml:space="preserve">
Hong Kong tariff</t>
        </r>
      </text>
    </comment>
    <comment ref="C271" authorId="0" shapeId="0" xr:uid="{00000000-0006-0000-0100-00008B000000}">
      <text>
        <r>
          <rPr>
            <b/>
            <sz val="9"/>
            <color indexed="81"/>
            <rFont val="Tahoma"/>
            <family val="2"/>
          </rPr>
          <t>Helen Dakin:</t>
        </r>
        <r>
          <rPr>
            <sz val="9"/>
            <color indexed="81"/>
            <rFont val="Tahoma"/>
            <family val="2"/>
          </rPr>
          <t xml:space="preserve">
{Longworth, 2014 #367}{Longworth, 2013 #357}{Young, 2015 #418}</t>
        </r>
      </text>
    </comment>
    <comment ref="C272" authorId="0" shapeId="0" xr:uid="{00000000-0006-0000-0100-00008C000000}">
      <text>
        <r>
          <rPr>
            <b/>
            <sz val="9"/>
            <color indexed="81"/>
            <rFont val="Tahoma"/>
            <family val="2"/>
          </rPr>
          <t>Helen Dakin:</t>
        </r>
        <r>
          <rPr>
            <sz val="9"/>
            <color indexed="81"/>
            <rFont val="Tahoma"/>
            <family val="2"/>
          </rPr>
          <t xml:space="preserve">
{Longworth, 2014 #367}{Longworth, 2013 #357}{Young, 2015 #418}</t>
        </r>
      </text>
    </comment>
    <comment ref="I285" authorId="1" shapeId="0" xr:uid="{00000000-0006-0000-0100-00008D000000}">
      <text>
        <r>
          <rPr>
            <b/>
            <sz val="8"/>
            <color indexed="81"/>
            <rFont val="Tahoma"/>
            <family val="2"/>
          </rPr>
          <t xml:space="preserve"> :</t>
        </r>
        <r>
          <rPr>
            <sz val="8"/>
            <color indexed="81"/>
            <rFont val="Tahoma"/>
            <family val="2"/>
          </rPr>
          <t xml:space="preserve">
"three sets of individual patient data were obtained, two that measured ESS and SF-36 profile in the same patients87,151 and one that measured ESS, SF-36 profile and EQ-5D in the same patients.144"
151. Waterhouse JC, Brazier JE, Billings CG, et al. Can
a health status questionnaire demonstrate change
after a two week trial of CPAP treatment? Eur Respir
J 2000;16:S269.
144. Suratt P, Findley L. Effect of nasal CPAP treatment
on automobile driving simulator performance and
on self-reported automobile accidents in subjects
with sleep apnea. Am Rev Respir Dis 1992;145:A169.
87. Pepperell JC, Ramdassingh-Dow S, Crosthwaite
N, Mullins R, Jenkinson C, Stradling JR, et al.
Ambulatory blood pressure after therapeutic and
subtherapeutic nasal continuous positive airway
pressure for obstructive sleep apnoea: a randomised
parallel trial. Lancet 2002;359:204–10.
</t>
        </r>
      </text>
    </comment>
    <comment ref="I287" authorId="1" shapeId="0" xr:uid="{00000000-0006-0000-0100-00008E000000}">
      <text>
        <r>
          <rPr>
            <b/>
            <sz val="8"/>
            <color indexed="81"/>
            <rFont val="Tahoma"/>
            <family val="2"/>
          </rPr>
          <t xml:space="preserve"> :</t>
        </r>
        <r>
          <rPr>
            <sz val="8"/>
            <color indexed="81"/>
            <rFont val="Tahoma"/>
            <family val="2"/>
          </rPr>
          <t xml:space="preserve">
Estimated from Table 1</t>
        </r>
      </text>
    </comment>
    <comment ref="F288" authorId="0" shapeId="0" xr:uid="{00000000-0006-0000-0100-00008F000000}">
      <text>
        <r>
          <rPr>
            <b/>
            <sz val="9"/>
            <color indexed="81"/>
            <rFont val="Tahoma"/>
            <family val="2"/>
          </rPr>
          <t>Helen Dakin:</t>
        </r>
        <r>
          <rPr>
            <sz val="9"/>
            <color indexed="81"/>
            <rFont val="Tahoma"/>
            <family val="2"/>
          </rPr>
          <t xml:space="preserve">
English (Devlin) and Dutch (Versteegh 2016) EQ-5D tariff</t>
        </r>
      </text>
    </comment>
    <comment ref="E289" authorId="0" shapeId="0" xr:uid="{00000000-0006-0000-0100-000090000000}">
      <text>
        <r>
          <rPr>
            <b/>
            <sz val="9"/>
            <color indexed="81"/>
            <rFont val="Tahoma"/>
            <family val="2"/>
          </rPr>
          <t>Helen Dakin:</t>
        </r>
        <r>
          <rPr>
            <sz val="9"/>
            <color indexed="81"/>
            <rFont val="Tahoma"/>
            <family val="2"/>
          </rPr>
          <t xml:space="preserve">
FAACT is made up of FACT-G and a 12-item Anorexia-Cachexia Subscale (ACS). A model is presented which separates these 2 components, as is a model that simply has the Trial Outcome Index (TOI)</t>
        </r>
      </text>
    </comment>
    <comment ref="F289" authorId="0" shapeId="0" xr:uid="{00000000-0006-0000-0100-000091000000}">
      <text>
        <r>
          <rPr>
            <b/>
            <sz val="9"/>
            <color indexed="81"/>
            <rFont val="Tahoma"/>
            <family val="2"/>
          </rPr>
          <t>Helen Dakin:</t>
        </r>
        <r>
          <rPr>
            <sz val="9"/>
            <color indexed="81"/>
            <rFont val="Tahoma"/>
            <family val="2"/>
          </rPr>
          <t xml:space="preserve">
English (Devlin) and Dutch (Versteegh 2016) EQ-5D tariff</t>
        </r>
      </text>
    </comment>
    <comment ref="E290" authorId="0" shapeId="0" xr:uid="{00000000-0006-0000-0100-000092000000}">
      <text>
        <r>
          <rPr>
            <sz val="9"/>
            <color indexed="81"/>
            <rFont val="Tahoma"/>
            <family val="2"/>
          </rPr>
          <t>FACIT-F comprises the FACT-G and a 13-item Fatigue Subscale. A model is presented which separates these 2 components, as is a model that simply has the Trial Outcome Index (TOI)</t>
        </r>
      </text>
    </comment>
    <comment ref="F290" authorId="0" shapeId="0" xr:uid="{00000000-0006-0000-0100-000093000000}">
      <text>
        <r>
          <rPr>
            <b/>
            <sz val="9"/>
            <color indexed="81"/>
            <rFont val="Tahoma"/>
            <family val="2"/>
          </rPr>
          <t>Helen Dakin:</t>
        </r>
        <r>
          <rPr>
            <sz val="9"/>
            <color indexed="81"/>
            <rFont val="Tahoma"/>
            <family val="2"/>
          </rPr>
          <t xml:space="preserve">
English (Devlin) and Dutch (Versteegh 2016) EQ-5D tariff</t>
        </r>
      </text>
    </comment>
    <comment ref="F292" authorId="2" shapeId="0" xr:uid="{00000000-0006-0000-0100-000094000000}">
      <text>
        <r>
          <rPr>
            <b/>
            <sz val="9"/>
            <color indexed="81"/>
            <rFont val="Tahoma"/>
            <family val="2"/>
          </rPr>
          <t>hdakin:</t>
        </r>
        <r>
          <rPr>
            <sz val="9"/>
            <color indexed="81"/>
            <rFont val="Tahoma"/>
            <family val="2"/>
          </rPr>
          <t xml:space="preserve">
US tariff</t>
        </r>
      </text>
    </comment>
    <comment ref="F293" authorId="2" shapeId="0" xr:uid="{00000000-0006-0000-0100-000095000000}">
      <text>
        <r>
          <rPr>
            <b/>
            <sz val="9"/>
            <color indexed="81"/>
            <rFont val="Tahoma"/>
            <family val="2"/>
          </rPr>
          <t>hdakin:</t>
        </r>
        <r>
          <rPr>
            <sz val="9"/>
            <color indexed="81"/>
            <rFont val="Tahoma"/>
            <family val="2"/>
          </rPr>
          <t xml:space="preserve">
EQ-5D-5L and mapping between EQ-5D-3L UK tariff was used. Multi country sample. </t>
        </r>
      </text>
    </comment>
    <comment ref="D307" authorId="0" shapeId="0" xr:uid="{00000000-0006-0000-0100-000096000000}">
      <text>
        <r>
          <rPr>
            <sz val="9"/>
            <color indexed="81"/>
            <rFont val="Tahoma"/>
            <family val="2"/>
          </rPr>
          <t>Disease Activity in PsA  (DAPsA)
Health assessment questionnaire (HAQ)</t>
        </r>
      </text>
    </comment>
    <comment ref="D308" authorId="0" shapeId="0" xr:uid="{00000000-0006-0000-0100-000097000000}">
      <text>
        <r>
          <rPr>
            <sz val="9"/>
            <color indexed="81"/>
            <rFont val="Tahoma"/>
            <family val="2"/>
          </rPr>
          <t>Clinical Disease Activity in PsA without C-reactive protein (cDAPsA)
Health assessment questionnaire (HAQ)</t>
        </r>
      </text>
    </comment>
    <comment ref="D309" authorId="0" shapeId="0" xr:uid="{00000000-0006-0000-0100-000098000000}">
      <text>
        <r>
          <rPr>
            <sz val="9"/>
            <color indexed="81"/>
            <rFont val="Tahoma"/>
            <family val="2"/>
          </rPr>
          <t>Disease Activity in PsA  (DAPsA)
Health assessment questionnaire (HAQ)</t>
        </r>
      </text>
    </comment>
    <comment ref="D310" authorId="0" shapeId="0" xr:uid="{00000000-0006-0000-0100-000099000000}">
      <text>
        <r>
          <rPr>
            <sz val="9"/>
            <color indexed="81"/>
            <rFont val="Tahoma"/>
            <family val="2"/>
          </rPr>
          <t>Clinical Disease Activity in PsA without C-reactive protein (cDAPsA)
Health assessment questionnaire (HAQ)</t>
        </r>
      </text>
    </comment>
    <comment ref="Q315" authorId="0" shapeId="0" xr:uid="{00000000-0006-0000-0100-00009A000000}">
      <text>
        <r>
          <rPr>
            <b/>
            <sz val="9"/>
            <color indexed="81"/>
            <rFont val="Tahoma"/>
            <family val="2"/>
          </rPr>
          <t>Helen Dakin:</t>
        </r>
        <r>
          <rPr>
            <sz val="9"/>
            <color indexed="81"/>
            <rFont val="Tahoma"/>
            <family val="2"/>
          </rPr>
          <t xml:space="preserve">
response mapping with multinomial logistic regression</t>
        </r>
      </text>
    </comment>
    <comment ref="Q321" authorId="0" shapeId="0" xr:uid="{00000000-0006-0000-0100-00009B000000}">
      <text>
        <r>
          <rPr>
            <b/>
            <sz val="9"/>
            <color indexed="81"/>
            <rFont val="Tahoma"/>
            <family val="2"/>
          </rPr>
          <t>Helen Dakin:</t>
        </r>
        <r>
          <rPr>
            <sz val="9"/>
            <color indexed="81"/>
            <rFont val="Tahoma"/>
            <family val="2"/>
          </rPr>
          <t xml:space="preserve">
ordered probit (OPROBIT), generalised ordered probit (GOPROBIT) </t>
        </r>
      </text>
    </comment>
    <comment ref="C325" authorId="0" shapeId="0" xr:uid="{00000000-0006-0000-0100-00009C000000}">
      <text>
        <r>
          <rPr>
            <b/>
            <sz val="9"/>
            <color indexed="81"/>
            <rFont val="Tahoma"/>
            <family val="2"/>
          </rPr>
          <t>Helen Dakin:</t>
        </r>
        <r>
          <rPr>
            <sz val="9"/>
            <color indexed="81"/>
            <rFont val="Tahoma"/>
            <family val="2"/>
          </rPr>
          <t xml:space="preserve">
{Oddershede, 2014 #368}</t>
        </r>
      </text>
    </comment>
    <comment ref="F325" authorId="2" shapeId="0" xr:uid="{00000000-0006-0000-0100-00009D000000}">
      <text>
        <r>
          <rPr>
            <b/>
            <sz val="9"/>
            <color indexed="81"/>
            <rFont val="Tahoma"/>
            <family val="2"/>
          </rPr>
          <t>hdakin:</t>
        </r>
        <r>
          <rPr>
            <sz val="9"/>
            <color indexed="81"/>
            <rFont val="Tahoma"/>
            <family val="2"/>
          </rPr>
          <t xml:space="preserve">
Danish time trade-off tariff</t>
        </r>
      </text>
    </comment>
    <comment ref="K326" authorId="0" shapeId="0" xr:uid="{00000000-0006-0000-0100-00009E000000}">
      <text>
        <r>
          <rPr>
            <b/>
            <sz val="9"/>
            <color indexed="81"/>
            <rFont val="Tahoma"/>
            <family val="2"/>
          </rPr>
          <t>Helen Dakin:</t>
        </r>
        <r>
          <rPr>
            <sz val="9"/>
            <color indexed="81"/>
            <rFont val="Tahoma"/>
            <family val="2"/>
          </rPr>
          <t xml:space="preserve">
mixed-effects linear regression models</t>
        </r>
      </text>
    </comment>
    <comment ref="N326" authorId="0" shapeId="0" xr:uid="{00000000-0006-0000-0100-00009F000000}">
      <text>
        <r>
          <rPr>
            <b/>
            <sz val="9"/>
            <color indexed="81"/>
            <rFont val="Tahoma"/>
            <family val="2"/>
          </rPr>
          <t>Helen Dakin:</t>
        </r>
        <r>
          <rPr>
            <sz val="9"/>
            <color indexed="81"/>
            <rFont val="Tahoma"/>
            <family val="2"/>
          </rPr>
          <t xml:space="preserve">
mixed-efects tobit model</t>
        </r>
      </text>
    </comment>
    <comment ref="I327" authorId="1" shapeId="0" xr:uid="{00000000-0006-0000-0100-0000A0000000}">
      <text>
        <r>
          <rPr>
            <b/>
            <sz val="8"/>
            <color indexed="81"/>
            <rFont val="Tahoma"/>
            <family val="2"/>
          </rPr>
          <t xml:space="preserve"> :</t>
        </r>
        <r>
          <rPr>
            <sz val="8"/>
            <color indexed="81"/>
            <rFont val="Tahoma"/>
            <family val="2"/>
          </rPr>
          <t xml:space="preserve">
Estimate: don't report number of patients in combined model, but say that: 
Data were collected from 512 patients before undergoing hip replacement and from 444 patients 6 months after surgery. There were 37 missing values for the OHS and 23 missing values for the EQ-5D.
</t>
        </r>
      </text>
    </comment>
    <comment ref="F329" authorId="0" shapeId="0" xr:uid="{00000000-0006-0000-0100-0000A1000000}">
      <text>
        <r>
          <rPr>
            <b/>
            <sz val="9"/>
            <color indexed="81"/>
            <rFont val="Tahoma"/>
            <family val="2"/>
          </rPr>
          <t>Helen Dakin:</t>
        </r>
        <r>
          <rPr>
            <sz val="9"/>
            <color indexed="81"/>
            <rFont val="Tahoma"/>
            <family val="2"/>
          </rPr>
          <t xml:space="preserve">
South Korean 3L value set</t>
        </r>
      </text>
    </comment>
    <comment ref="Q332" authorId="0" shapeId="0" xr:uid="{00000000-0006-0000-0100-0000A2000000}">
      <text>
        <r>
          <rPr>
            <b/>
            <sz val="9"/>
            <color indexed="81"/>
            <rFont val="Tahoma"/>
            <family val="2"/>
          </rPr>
          <t>Helen Dakin:</t>
        </r>
        <r>
          <rPr>
            <sz val="9"/>
            <color indexed="81"/>
            <rFont val="Tahoma"/>
            <family val="2"/>
          </rPr>
          <t xml:space="preserve">
 using multivariate ordered probit</t>
        </r>
      </text>
    </comment>
    <comment ref="F340" authorId="0" shapeId="0" xr:uid="{00000000-0006-0000-0100-0000A3000000}">
      <text>
        <r>
          <rPr>
            <b/>
            <sz val="9"/>
            <color indexed="81"/>
            <rFont val="Tahoma"/>
            <family val="2"/>
          </rPr>
          <t>Helen Dakin:</t>
        </r>
        <r>
          <rPr>
            <sz val="9"/>
            <color indexed="81"/>
            <rFont val="Tahoma"/>
            <family val="2"/>
          </rPr>
          <t xml:space="preserve">
UK 3L weights</t>
        </r>
      </text>
    </comment>
    <comment ref="F342" authorId="0" shapeId="0" xr:uid="{00000000-0006-0000-0100-0000A4000000}">
      <text>
        <r>
          <rPr>
            <b/>
            <sz val="9"/>
            <color indexed="81"/>
            <rFont val="Tahoma"/>
            <family val="2"/>
          </rPr>
          <t>Helen Dakin:</t>
        </r>
        <r>
          <rPr>
            <sz val="9"/>
            <color indexed="81"/>
            <rFont val="Tahoma"/>
            <family val="2"/>
          </rPr>
          <t xml:space="preserve">
Mapped to: 
(a) EQ-5D-3L (EQ-5D-5L crosswalked to EQ-5D-3L UK TTO utilities using van Hout crosswalk)
(b) EQ-5D-3L with vision bolt on</t>
        </r>
      </text>
    </comment>
    <comment ref="C351" authorId="0" shapeId="0" xr:uid="{00000000-0006-0000-0100-0000A5000000}">
      <text>
        <r>
          <rPr>
            <b/>
            <sz val="9"/>
            <color indexed="81"/>
            <rFont val="Tahoma"/>
            <family val="2"/>
          </rPr>
          <t>Helen Dakin:</t>
        </r>
        <r>
          <rPr>
            <sz val="9"/>
            <color indexed="81"/>
            <rFont val="Tahoma"/>
            <family val="2"/>
          </rPr>
          <t xml:space="preserve">
{Proskorovsky, 2014 #382}</t>
        </r>
      </text>
    </comment>
    <comment ref="C352" authorId="0" shapeId="0" xr:uid="{00000000-0006-0000-0100-0000A6000000}">
      <text>
        <r>
          <rPr>
            <b/>
            <sz val="9"/>
            <color indexed="81"/>
            <rFont val="Tahoma"/>
            <family val="2"/>
          </rPr>
          <t>Helen Dakin:</t>
        </r>
        <r>
          <rPr>
            <sz val="9"/>
            <color indexed="81"/>
            <rFont val="Tahoma"/>
            <family val="2"/>
          </rPr>
          <t xml:space="preserve">
{Proskorovsky, 2014 #382}</t>
        </r>
      </text>
    </comment>
    <comment ref="F354" authorId="2" shapeId="0" xr:uid="{00000000-0006-0000-0100-0000A7000000}">
      <text>
        <r>
          <rPr>
            <b/>
            <sz val="9"/>
            <color indexed="81"/>
            <rFont val="Tahoma"/>
            <family val="2"/>
          </rPr>
          <t>hdakin:</t>
        </r>
        <r>
          <rPr>
            <sz val="9"/>
            <color indexed="81"/>
            <rFont val="Tahoma"/>
            <family val="2"/>
          </rPr>
          <t xml:space="preserve">
Used the van Hout crosswalk value set</t>
        </r>
      </text>
    </comment>
    <comment ref="I354" authorId="2" shapeId="0" xr:uid="{00000000-0006-0000-0100-0000A800000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F355" authorId="2" shapeId="0" xr:uid="{00000000-0006-0000-0100-0000A9000000}">
      <text>
        <r>
          <rPr>
            <b/>
            <sz val="9"/>
            <color indexed="81"/>
            <rFont val="Tahoma"/>
            <family val="2"/>
          </rPr>
          <t>hdakin:</t>
        </r>
        <r>
          <rPr>
            <sz val="9"/>
            <color indexed="81"/>
            <rFont val="Tahoma"/>
            <family val="2"/>
          </rPr>
          <t xml:space="preserve">
Used the van Hout crosswalk value set</t>
        </r>
      </text>
    </comment>
    <comment ref="I355" authorId="2" shapeId="0" xr:uid="{00000000-0006-0000-0100-0000AA00000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F356" authorId="2" shapeId="0" xr:uid="{00000000-0006-0000-0100-0000AB000000}">
      <text>
        <r>
          <rPr>
            <b/>
            <sz val="9"/>
            <color indexed="81"/>
            <rFont val="Tahoma"/>
            <family val="2"/>
          </rPr>
          <t>hdakin:</t>
        </r>
        <r>
          <rPr>
            <sz val="9"/>
            <color indexed="81"/>
            <rFont val="Tahoma"/>
            <family val="2"/>
          </rPr>
          <t xml:space="preserve">
Used the van Hout crosswalk value set</t>
        </r>
      </text>
    </comment>
    <comment ref="I356" authorId="2" shapeId="0" xr:uid="{00000000-0006-0000-0100-0000AC00000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F357" authorId="2" shapeId="0" xr:uid="{00000000-0006-0000-0100-0000AD000000}">
      <text>
        <r>
          <rPr>
            <b/>
            <sz val="9"/>
            <color indexed="81"/>
            <rFont val="Tahoma"/>
            <family val="2"/>
          </rPr>
          <t>hdakin:</t>
        </r>
        <r>
          <rPr>
            <sz val="9"/>
            <color indexed="81"/>
            <rFont val="Tahoma"/>
            <family val="2"/>
          </rPr>
          <t xml:space="preserve">
Used the van Hout crosswalk value set</t>
        </r>
      </text>
    </comment>
    <comment ref="I357" authorId="2" shapeId="0" xr:uid="{00000000-0006-0000-0100-0000AE00000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F358" authorId="2" shapeId="0" xr:uid="{00000000-0006-0000-0100-0000AF000000}">
      <text>
        <r>
          <rPr>
            <b/>
            <sz val="9"/>
            <color indexed="81"/>
            <rFont val="Tahoma"/>
            <family val="2"/>
          </rPr>
          <t>hdakin:</t>
        </r>
        <r>
          <rPr>
            <sz val="9"/>
            <color indexed="81"/>
            <rFont val="Tahoma"/>
            <family val="2"/>
          </rPr>
          <t xml:space="preserve">
Used the van Hout crosswalk value set</t>
        </r>
      </text>
    </comment>
    <comment ref="I358" authorId="2" shapeId="0" xr:uid="{00000000-0006-0000-0100-0000B0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F359" authorId="2" shapeId="0" xr:uid="{00000000-0006-0000-0100-0000B1000000}">
      <text>
        <r>
          <rPr>
            <b/>
            <sz val="9"/>
            <color indexed="81"/>
            <rFont val="Tahoma"/>
            <family val="2"/>
          </rPr>
          <t>hdakin:</t>
        </r>
        <r>
          <rPr>
            <sz val="9"/>
            <color indexed="81"/>
            <rFont val="Tahoma"/>
            <family val="2"/>
          </rPr>
          <t xml:space="preserve">
Used the van Hout crosswalk value set</t>
        </r>
      </text>
    </comment>
    <comment ref="I359" authorId="2" shapeId="0" xr:uid="{00000000-0006-0000-0100-0000B200000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F360" authorId="2" shapeId="0" xr:uid="{00000000-0006-0000-0100-0000B3000000}">
      <text>
        <r>
          <rPr>
            <b/>
            <sz val="9"/>
            <color indexed="81"/>
            <rFont val="Tahoma"/>
            <family val="2"/>
          </rPr>
          <t>hdakin:</t>
        </r>
        <r>
          <rPr>
            <sz val="9"/>
            <color indexed="81"/>
            <rFont val="Tahoma"/>
            <family val="2"/>
          </rPr>
          <t xml:space="preserve">
Used the van Hout crosswalk value set</t>
        </r>
      </text>
    </comment>
    <comment ref="I360" authorId="2" shapeId="0" xr:uid="{00000000-0006-0000-0100-0000B4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F361" authorId="2" shapeId="0" xr:uid="{00000000-0006-0000-0100-0000B5000000}">
      <text>
        <r>
          <rPr>
            <b/>
            <sz val="9"/>
            <color indexed="81"/>
            <rFont val="Tahoma"/>
            <family val="2"/>
          </rPr>
          <t>hdakin:</t>
        </r>
        <r>
          <rPr>
            <sz val="9"/>
            <color indexed="81"/>
            <rFont val="Tahoma"/>
            <family val="2"/>
          </rPr>
          <t xml:space="preserve">
Used the van Hout crosswalk value set</t>
        </r>
      </text>
    </comment>
    <comment ref="I361" authorId="2" shapeId="0" xr:uid="{00000000-0006-0000-0100-0000B6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362" authorId="2" shapeId="0" xr:uid="{00000000-0006-0000-0100-0000B7000000}">
      <text>
        <r>
          <rPr>
            <b/>
            <sz val="9"/>
            <color indexed="81"/>
            <rFont val="Tahoma"/>
            <family val="2"/>
          </rPr>
          <t>hdakin:</t>
        </r>
        <r>
          <rPr>
            <sz val="9"/>
            <color indexed="81"/>
            <rFont val="Tahoma"/>
            <family val="2"/>
          </rPr>
          <t xml:space="preserve">
Used the van Hout crosswalk value set</t>
        </r>
      </text>
    </comment>
    <comment ref="I362" authorId="2" shapeId="0" xr:uid="{00000000-0006-0000-0100-0000B800000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I363" authorId="2" shapeId="0" xr:uid="{00000000-0006-0000-0100-0000B900000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I364" authorId="2" shapeId="0" xr:uid="{00000000-0006-0000-0100-0000BA00000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I365" authorId="2" shapeId="0" xr:uid="{00000000-0006-0000-0100-0000BB00000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I366" authorId="2" shapeId="0" xr:uid="{00000000-0006-0000-0100-0000BC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67" authorId="2" shapeId="0" xr:uid="{00000000-0006-0000-0100-0000BD000000}">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I368" authorId="2" shapeId="0" xr:uid="{00000000-0006-0000-0100-0000BE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69" authorId="2" shapeId="0" xr:uid="{00000000-0006-0000-0100-0000BF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370" authorId="2" shapeId="0" xr:uid="{00000000-0006-0000-0100-0000C0000000}">
      <text>
        <r>
          <rPr>
            <b/>
            <sz val="9"/>
            <color indexed="81"/>
            <rFont val="Tahoma"/>
            <family val="2"/>
          </rPr>
          <t>hdakin:</t>
        </r>
        <r>
          <rPr>
            <sz val="9"/>
            <color indexed="81"/>
            <rFont val="Tahoma"/>
            <family val="2"/>
          </rPr>
          <t xml:space="preserve">
Used the van Hout crosswalk value set</t>
        </r>
      </text>
    </comment>
    <comment ref="I370" authorId="2" shapeId="0" xr:uid="{00000000-0006-0000-0100-0000C1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71" authorId="2" shapeId="0" xr:uid="{00000000-0006-0000-0100-0000C2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72" authorId="2" shapeId="0" xr:uid="{00000000-0006-0000-0100-0000C3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73" authorId="2" shapeId="0" xr:uid="{00000000-0006-0000-0100-0000C4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74" authorId="2" shapeId="0" xr:uid="{00000000-0006-0000-0100-0000C5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75" authorId="2" shapeId="0" xr:uid="{00000000-0006-0000-0100-0000C6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76" authorId="2" shapeId="0" xr:uid="{00000000-0006-0000-0100-0000C7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77" authorId="2" shapeId="0" xr:uid="{00000000-0006-0000-0100-0000C8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378" authorId="2" shapeId="0" xr:uid="{00000000-0006-0000-0100-0000C9000000}">
      <text>
        <r>
          <rPr>
            <b/>
            <sz val="9"/>
            <color indexed="81"/>
            <rFont val="Tahoma"/>
            <family val="2"/>
          </rPr>
          <t>hdakin:</t>
        </r>
        <r>
          <rPr>
            <sz val="9"/>
            <color indexed="81"/>
            <rFont val="Tahoma"/>
            <family val="2"/>
          </rPr>
          <t xml:space="preserve">
Used the van Hout crosswalk value set</t>
        </r>
      </text>
    </comment>
    <comment ref="I378" authorId="2" shapeId="0" xr:uid="{00000000-0006-0000-0100-0000CA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79" authorId="2" shapeId="0" xr:uid="{00000000-0006-0000-0100-0000CB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80" authorId="2" shapeId="0" xr:uid="{00000000-0006-0000-0100-0000CC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81" authorId="2" shapeId="0" xr:uid="{00000000-0006-0000-0100-0000CD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82" authorId="2" shapeId="0" xr:uid="{00000000-0006-0000-0100-0000CE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83" authorId="2" shapeId="0" xr:uid="{00000000-0006-0000-0100-0000CF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84" authorId="2" shapeId="0" xr:uid="{00000000-0006-0000-0100-0000D0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85" authorId="2" shapeId="0" xr:uid="{00000000-0006-0000-0100-0000D1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386" authorId="2" shapeId="0" xr:uid="{00000000-0006-0000-0100-0000D2000000}">
      <text>
        <r>
          <rPr>
            <b/>
            <sz val="9"/>
            <color indexed="81"/>
            <rFont val="Tahoma"/>
            <family val="2"/>
          </rPr>
          <t>hdakin:</t>
        </r>
        <r>
          <rPr>
            <sz val="9"/>
            <color indexed="81"/>
            <rFont val="Tahoma"/>
            <family val="2"/>
          </rPr>
          <t xml:space="preserve">
Used the van Hout crosswalk value set</t>
        </r>
      </text>
    </comment>
    <comment ref="I386" authorId="2" shapeId="0" xr:uid="{00000000-0006-0000-0100-0000D3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87" authorId="2" shapeId="0" xr:uid="{00000000-0006-0000-0100-0000D4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88" authorId="2" shapeId="0" xr:uid="{00000000-0006-0000-0100-0000D5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89" authorId="2" shapeId="0" xr:uid="{00000000-0006-0000-0100-0000D6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90" authorId="2" shapeId="0" xr:uid="{00000000-0006-0000-0100-0000D7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91" authorId="2" shapeId="0" xr:uid="{00000000-0006-0000-0100-0000D8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92" authorId="2" shapeId="0" xr:uid="{00000000-0006-0000-0100-0000D9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93" authorId="2" shapeId="0" xr:uid="{00000000-0006-0000-0100-0000DA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394" authorId="2" shapeId="0" xr:uid="{00000000-0006-0000-0100-0000DB000000}">
      <text>
        <r>
          <rPr>
            <b/>
            <sz val="9"/>
            <color indexed="81"/>
            <rFont val="Tahoma"/>
            <family val="2"/>
          </rPr>
          <t>hdakin:</t>
        </r>
        <r>
          <rPr>
            <sz val="9"/>
            <color indexed="81"/>
            <rFont val="Tahoma"/>
            <family val="2"/>
          </rPr>
          <t xml:space="preserve">
Used the van Hout crosswalk value set</t>
        </r>
      </text>
    </comment>
    <comment ref="I394" authorId="2" shapeId="0" xr:uid="{00000000-0006-0000-0100-0000DC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95" authorId="2" shapeId="0" xr:uid="{00000000-0006-0000-0100-0000DD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96" authorId="2" shapeId="0" xr:uid="{00000000-0006-0000-0100-0000DE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97" authorId="2" shapeId="0" xr:uid="{00000000-0006-0000-0100-0000DF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98" authorId="2" shapeId="0" xr:uid="{00000000-0006-0000-0100-0000E0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99" authorId="2" shapeId="0" xr:uid="{00000000-0006-0000-0100-0000E1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400" authorId="2" shapeId="0" xr:uid="{00000000-0006-0000-0100-0000E2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401" authorId="2" shapeId="0" xr:uid="{00000000-0006-0000-0100-0000E3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402" authorId="2" shapeId="0" xr:uid="{00000000-0006-0000-0100-0000E4000000}">
      <text>
        <r>
          <rPr>
            <b/>
            <sz val="9"/>
            <color indexed="81"/>
            <rFont val="Tahoma"/>
            <family val="2"/>
          </rPr>
          <t>hdakin:</t>
        </r>
        <r>
          <rPr>
            <sz val="9"/>
            <color indexed="81"/>
            <rFont val="Tahoma"/>
            <family val="2"/>
          </rPr>
          <t xml:space="preserve">
Used the van Hout crosswalk value set</t>
        </r>
      </text>
    </comment>
    <comment ref="I402" authorId="2" shapeId="0" xr:uid="{00000000-0006-0000-0100-0000E5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403" authorId="2" shapeId="0" xr:uid="{00000000-0006-0000-0100-0000E6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404" authorId="2" shapeId="0" xr:uid="{00000000-0006-0000-0100-0000E7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405" authorId="2" shapeId="0" xr:uid="{00000000-0006-0000-0100-0000E8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406" authorId="2" shapeId="0" xr:uid="{00000000-0006-0000-0100-0000E9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407" authorId="2" shapeId="0" xr:uid="{00000000-0006-0000-0100-0000EA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408" authorId="2" shapeId="0" xr:uid="{00000000-0006-0000-0100-0000EB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409" authorId="2" shapeId="0" xr:uid="{00000000-0006-0000-0100-0000EC000000}">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410" authorId="1" shapeId="0" xr:uid="{00000000-0006-0000-0100-0000ED000000}">
      <text>
        <r>
          <rPr>
            <sz val="8"/>
            <color indexed="81"/>
            <rFont val="Tahoma"/>
            <family val="2"/>
          </rPr>
          <t>117 baseline observations were available in total, although the analysis included only those observations that were moderate-severe</t>
        </r>
      </text>
    </comment>
    <comment ref="C413" authorId="0" shapeId="0" xr:uid="{00000000-0006-0000-0100-0000EE000000}">
      <text>
        <r>
          <rPr>
            <b/>
            <sz val="9"/>
            <color indexed="81"/>
            <rFont val="Tahoma"/>
            <family val="2"/>
          </rPr>
          <t>Helen Dakin:</t>
        </r>
        <r>
          <rPr>
            <sz val="9"/>
            <color indexed="81"/>
            <rFont val="Tahoma"/>
            <family val="2"/>
          </rPr>
          <t xml:space="preserve">
{Rombach, 2019 #726} Rombach, I., Iftikhar, M., et al. (2019). Obtaining EQ-5D-5L utilities from the disease specific Quality of Life Alzheimer’s Disease Scale: Development and results from a mapping study. Internal study report. </t>
        </r>
      </text>
    </comment>
    <comment ref="I413" authorId="0" shapeId="0" xr:uid="{00000000-0006-0000-0100-0000EF000000}">
      <text>
        <r>
          <rPr>
            <sz val="9"/>
            <color indexed="81"/>
            <rFont val="Tahoma"/>
            <family val="2"/>
          </rPr>
          <t xml:space="preserve">Sample size varied between 1,017 and 1,099 depending on whether EQ-5D-5L and QoL-AD were self-reported or proxy </t>
        </r>
      </text>
    </comment>
    <comment ref="F414" authorId="1" shapeId="0" xr:uid="{00000000-0006-0000-0100-0000F0000000}">
      <text>
        <r>
          <rPr>
            <b/>
            <sz val="8"/>
            <color indexed="81"/>
            <rFont val="Tahoma"/>
            <family val="2"/>
          </rPr>
          <t xml:space="preserve"> :</t>
        </r>
        <r>
          <rPr>
            <sz val="8"/>
            <color indexed="81"/>
            <rFont val="Tahoma"/>
            <family val="2"/>
          </rPr>
          <t xml:space="preserve">
UK 3-level</t>
        </r>
      </text>
    </comment>
    <comment ref="E418" authorId="1" shapeId="0" xr:uid="{00000000-0006-0000-0100-0000F2000000}">
      <text>
        <r>
          <rPr>
            <b/>
            <sz val="8"/>
            <color indexed="81"/>
            <rFont val="Tahoma"/>
            <family val="2"/>
          </rPr>
          <t xml:space="preserve"> :</t>
        </r>
        <r>
          <rPr>
            <sz val="8"/>
            <color indexed="81"/>
            <rFont val="Tahoma"/>
            <family val="2"/>
          </rPr>
          <t xml:space="preserve">
Preference‐based social care outcome measure for older people. ASCOT isan updated version of OPUS</t>
        </r>
      </text>
    </comment>
    <comment ref="E423" authorId="1" shapeId="0" xr:uid="{00000000-0006-0000-0100-0000F3000000}">
      <text>
        <r>
          <rPr>
            <b/>
            <sz val="8"/>
            <color indexed="81"/>
            <rFont val="Tahoma"/>
            <family val="2"/>
          </rPr>
          <t xml:space="preserve"> :</t>
        </r>
        <r>
          <rPr>
            <sz val="8"/>
            <color indexed="81"/>
            <rFont val="Tahoma"/>
            <family val="2"/>
          </rPr>
          <t xml:space="preserve">
Preference‐based social care outcome measure for older people</t>
        </r>
      </text>
    </comment>
    <comment ref="E427" authorId="1" shapeId="0" xr:uid="{00000000-0006-0000-0100-0000F4000000}">
      <text>
        <r>
          <rPr>
            <b/>
            <sz val="8"/>
            <color indexed="81"/>
            <rFont val="Tahoma"/>
            <family val="2"/>
          </rPr>
          <t xml:space="preserve"> :</t>
        </r>
        <r>
          <rPr>
            <sz val="8"/>
            <color indexed="81"/>
            <rFont val="Tahoma"/>
            <family val="2"/>
          </rPr>
          <t xml:space="preserve">
Preference‐based social care outcome measure for older people</t>
        </r>
      </text>
    </comment>
    <comment ref="E430" authorId="2" shapeId="0" xr:uid="{00000000-0006-0000-0100-0000F5000000}">
      <text>
        <r>
          <rPr>
            <b/>
            <sz val="9"/>
            <color indexed="81"/>
            <rFont val="Tahoma"/>
            <family val="2"/>
          </rPr>
          <t>hdakin:</t>
        </r>
        <r>
          <rPr>
            <sz val="9"/>
            <color indexed="81"/>
            <rFont val="Tahoma"/>
            <family val="2"/>
          </rPr>
          <t xml:space="preserve">
derived from the Overactive Bladder questionnaire-Short Form (OABq-SF)</t>
        </r>
      </text>
    </comment>
    <comment ref="F430" authorId="2" shapeId="0" xr:uid="{00000000-0006-0000-0100-0000F6000000}">
      <text>
        <r>
          <rPr>
            <b/>
            <sz val="9"/>
            <color indexed="81"/>
            <rFont val="Tahoma"/>
            <family val="2"/>
          </rPr>
          <t>hdakin:</t>
        </r>
        <r>
          <rPr>
            <sz val="9"/>
            <color indexed="81"/>
            <rFont val="Tahoma"/>
            <family val="2"/>
          </rPr>
          <t xml:space="preserve">
three level Spanish version</t>
        </r>
      </text>
    </comment>
    <comment ref="C431" authorId="0" shapeId="0" xr:uid="{00000000-0006-0000-0100-0000F7000000}">
      <text>
        <r>
          <rPr>
            <b/>
            <sz val="9"/>
            <color indexed="81"/>
            <rFont val="Tahoma"/>
            <family val="2"/>
          </rPr>
          <t>Helen Dakin:</t>
        </r>
        <r>
          <rPr>
            <sz val="9"/>
            <color indexed="81"/>
            <rFont val="Tahoma"/>
            <family val="2"/>
          </rPr>
          <t xml:space="preserve">
{Rundell, 2014 #375}</t>
        </r>
      </text>
    </comment>
    <comment ref="C432" authorId="0" shapeId="0" xr:uid="{00000000-0006-0000-0100-0000F8000000}">
      <text>
        <r>
          <rPr>
            <b/>
            <sz val="9"/>
            <color indexed="81"/>
            <rFont val="Tahoma"/>
            <family val="2"/>
          </rPr>
          <t>Helen Dakin:</t>
        </r>
        <r>
          <rPr>
            <sz val="9"/>
            <color indexed="81"/>
            <rFont val="Tahoma"/>
            <family val="2"/>
          </rPr>
          <t xml:space="preserve">
{Rundell, 2014 #375}</t>
        </r>
      </text>
    </comment>
    <comment ref="S433" authorId="0" shapeId="0" xr:uid="{00000000-0006-0000-0100-0000F9000000}">
      <text>
        <r>
          <rPr>
            <b/>
            <sz val="9"/>
            <color indexed="81"/>
            <rFont val="Tahoma"/>
            <family val="2"/>
          </rPr>
          <t>Helen Dakin:</t>
        </r>
        <r>
          <rPr>
            <sz val="9"/>
            <color indexed="81"/>
            <rFont val="Tahoma"/>
            <family val="2"/>
          </rPr>
          <t xml:space="preserve">
Form of expanaotry variables: logarithmic, inverse, quadratic, cubic, compound, power, S, growth, exponential, logistic</t>
        </r>
      </text>
    </comment>
    <comment ref="I440" authorId="2" shapeId="0" xr:uid="{00000000-0006-0000-0100-0000FA000000}">
      <text>
        <r>
          <rPr>
            <b/>
            <sz val="9"/>
            <color indexed="81"/>
            <rFont val="Tahoma"/>
            <family val="2"/>
          </rPr>
          <t>hdakin:</t>
        </r>
        <r>
          <rPr>
            <sz val="9"/>
            <color indexed="81"/>
            <rFont val="Tahoma"/>
            <family val="2"/>
          </rPr>
          <t xml:space="preserve">
85% of sample used for estimation. Methods section suggests that 3,567 patients gave sufficient information and were included in analyses</t>
        </r>
      </text>
    </comment>
    <comment ref="K440" authorId="2" shapeId="0" xr:uid="{00000000-0006-0000-0100-0000FB000000}">
      <text>
        <r>
          <rPr>
            <b/>
            <sz val="9"/>
            <color indexed="81"/>
            <rFont val="Tahoma"/>
            <family val="2"/>
          </rPr>
          <t>hdakin:</t>
        </r>
        <r>
          <rPr>
            <sz val="9"/>
            <color indexed="81"/>
            <rFont val="Tahoma"/>
            <family val="2"/>
          </rPr>
          <t xml:space="preserve">
"multivariate lineal regression model": assumed to be OLS</t>
        </r>
      </text>
    </comment>
    <comment ref="F444" authorId="0" shapeId="0" xr:uid="{00000000-0006-0000-0100-0000FC000000}">
      <text>
        <r>
          <rPr>
            <b/>
            <sz val="9"/>
            <color indexed="81"/>
            <rFont val="Tahoma"/>
            <family val="2"/>
          </rPr>
          <t>Helen Dakin:</t>
        </r>
        <r>
          <rPr>
            <sz val="9"/>
            <color indexed="81"/>
            <rFont val="Tahoma"/>
            <family val="2"/>
          </rPr>
          <t xml:space="preserve">
van Hout cross-walk used</t>
        </r>
      </text>
    </comment>
    <comment ref="I449" authorId="2" shapeId="0" xr:uid="{00000000-0006-0000-0100-0000FF000000}">
      <text>
        <r>
          <rPr>
            <b/>
            <sz val="9"/>
            <color indexed="81"/>
            <rFont val="Tahoma"/>
            <family val="2"/>
          </rPr>
          <t>hdakin:</t>
        </r>
        <r>
          <rPr>
            <sz val="9"/>
            <color indexed="81"/>
            <rFont val="Tahoma"/>
            <family val="2"/>
          </rPr>
          <t xml:space="preserve">
Based on figures in table 3. Excludes patients with missing data</t>
        </r>
      </text>
    </comment>
    <comment ref="K449" authorId="2" shapeId="0" xr:uid="{00000000-0006-0000-0100-000000010000}">
      <text>
        <r>
          <rPr>
            <b/>
            <sz val="9"/>
            <color indexed="81"/>
            <rFont val="Tahoma"/>
            <family val="2"/>
          </rPr>
          <t>hdakin:</t>
        </r>
        <r>
          <rPr>
            <sz val="9"/>
            <color indexed="81"/>
            <rFont val="Tahoma"/>
            <family val="2"/>
          </rPr>
          <t xml:space="preserve">
Linear regression; assumed to be OLS</t>
        </r>
      </text>
    </comment>
    <comment ref="C451" authorId="0" shapeId="0" xr:uid="{00000000-0006-0000-0100-000001010000}">
      <text>
        <r>
          <rPr>
            <b/>
            <sz val="9"/>
            <color indexed="81"/>
            <rFont val="Tahoma"/>
            <family val="2"/>
          </rPr>
          <t>Helen Dakin:</t>
        </r>
        <r>
          <rPr>
            <sz val="9"/>
            <color indexed="81"/>
            <rFont val="Tahoma"/>
            <family val="2"/>
          </rPr>
          <t xml:space="preserve">
{Skaltsa, 2014 #379}</t>
        </r>
      </text>
    </comment>
    <comment ref="F453" authorId="0" shapeId="0" xr:uid="{00000000-0006-0000-0100-000002010000}">
      <text>
        <r>
          <rPr>
            <b/>
            <sz val="9"/>
            <color indexed="81"/>
            <rFont val="Tahoma"/>
            <family val="2"/>
          </rPr>
          <t>Helen Dakin:</t>
        </r>
        <r>
          <rPr>
            <sz val="9"/>
            <color indexed="81"/>
            <rFont val="Tahoma"/>
            <family val="2"/>
          </rPr>
          <t xml:space="preserve">
Citations suggest Lamers 2005 Dutch tariff was used</t>
        </r>
      </text>
    </comment>
    <comment ref="I453" authorId="0" shapeId="0" xr:uid="{00000000-0006-0000-0100-000003010000}">
      <text>
        <r>
          <rPr>
            <b/>
            <sz val="9"/>
            <color indexed="81"/>
            <rFont val="Tahoma"/>
            <family val="2"/>
          </rPr>
          <t>Helen Dakin:</t>
        </r>
        <r>
          <rPr>
            <sz val="9"/>
            <color indexed="81"/>
            <rFont val="Tahoma"/>
            <family val="2"/>
          </rPr>
          <t xml:space="preserve">
unclear whether any of these patients were missing data</t>
        </r>
      </text>
    </comment>
    <comment ref="I454" authorId="1" shapeId="0" xr:uid="{00000000-0006-0000-0100-000004010000}">
      <text>
        <r>
          <rPr>
            <b/>
            <sz val="8"/>
            <color indexed="81"/>
            <rFont val="Tahoma"/>
            <family val="2"/>
          </rPr>
          <t xml:space="preserve"> :</t>
        </r>
        <r>
          <rPr>
            <sz val="8"/>
            <color indexed="81"/>
            <rFont val="Tahoma"/>
            <family val="2"/>
          </rPr>
          <t xml:space="preserve">
Estimated from OPTION and LITHE data
Unclear whether this is number of patients or observations</t>
        </r>
      </text>
    </comment>
    <comment ref="C455" authorId="1" shapeId="0" xr:uid="{00000000-0006-0000-0100-000005010000}">
      <text>
        <r>
          <rPr>
            <b/>
            <sz val="8"/>
            <color indexed="81"/>
            <rFont val="Tahoma"/>
            <family val="2"/>
          </rPr>
          <t xml:space="preserve"> :</t>
        </r>
        <r>
          <rPr>
            <sz val="8"/>
            <color indexed="81"/>
            <rFont val="Tahoma"/>
            <family val="2"/>
          </rPr>
          <t xml:space="preserve">
Frequently referred to as Stahl 2005, since this paper uses data from Stahl E, Lindberg A, Jansson SA, Ronmark E, Svensson K, Andersson F, et al. Health-related quality of life is related to COPD disease severity. Health Qual Life Outcomes. 2005;3:56.</t>
        </r>
      </text>
    </comment>
    <comment ref="I455" authorId="1" shapeId="0" xr:uid="{00000000-0006-0000-0100-000006010000}">
      <text>
        <r>
          <rPr>
            <b/>
            <sz val="8"/>
            <color indexed="81"/>
            <rFont val="Tahoma"/>
            <family val="2"/>
          </rPr>
          <t xml:space="preserve"> :</t>
        </r>
        <r>
          <rPr>
            <sz val="8"/>
            <color indexed="81"/>
            <rFont val="Tahoma"/>
            <family val="2"/>
          </rPr>
          <t xml:space="preserve">
Taken from Stahl E, Lindberg A, Jansson SA, Ronmark E, Svensson K, Andersson F, et al. Health-related quality of life is related to COPD disease severity. Health Qual Life Outcomes. 2005;3:56.
Actual number of useable observations may be slightly lower than this as authors comment that some patients had missing data</t>
        </r>
      </text>
    </comment>
    <comment ref="K455" authorId="1" shapeId="0" xr:uid="{00000000-0006-0000-0100-000007010000}">
      <text>
        <r>
          <rPr>
            <b/>
            <sz val="8"/>
            <color indexed="81"/>
            <rFont val="Tahoma"/>
            <family val="2"/>
          </rPr>
          <t xml:space="preserve"> :</t>
        </r>
        <r>
          <rPr>
            <sz val="8"/>
            <color indexed="81"/>
            <rFont val="Tahoma"/>
            <family val="2"/>
          </rPr>
          <t xml:space="preserve">
Analytical methods not stated in Oba 2007, but Stahl used ANCOVA, which is presumably the same type of analysis used to estimate coefficients reported by Oba </t>
        </r>
      </text>
    </comment>
    <comment ref="D462" authorId="0" shapeId="0" xr:uid="{00000000-0006-0000-0100-000008010000}">
      <text>
        <r>
          <rPr>
            <b/>
            <sz val="9"/>
            <color indexed="81"/>
            <rFont val="Tahoma"/>
            <family val="2"/>
          </rPr>
          <t>Helen Dakin:</t>
        </r>
        <r>
          <rPr>
            <sz val="9"/>
            <color indexed="81"/>
            <rFont val="Tahoma"/>
            <family val="2"/>
          </rPr>
          <t xml:space="preserve">
ASCOT is an updated verison of OPUS</t>
        </r>
      </text>
    </comment>
    <comment ref="I462" authorId="0" shapeId="0" xr:uid="{00000000-0006-0000-0100-000009010000}">
      <text>
        <r>
          <rPr>
            <b/>
            <sz val="9"/>
            <color indexed="81"/>
            <rFont val="Tahoma"/>
            <family val="2"/>
          </rPr>
          <t>Helen Dakin:</t>
        </r>
        <r>
          <rPr>
            <sz val="9"/>
            <color indexed="81"/>
            <rFont val="Tahoma"/>
            <family val="2"/>
          </rPr>
          <t xml:space="preserve">
each patient completed  valuations of multiple health states</t>
        </r>
      </text>
    </comment>
    <comment ref="F463" authorId="0" shapeId="0" xr:uid="{00000000-0006-0000-0100-00000A010000}">
      <text>
        <r>
          <rPr>
            <b/>
            <sz val="9"/>
            <color indexed="81"/>
            <rFont val="Tahoma"/>
            <family val="2"/>
          </rPr>
          <t>Helen Dakin:</t>
        </r>
        <r>
          <rPr>
            <sz val="9"/>
            <color indexed="81"/>
            <rFont val="Tahoma"/>
            <family val="2"/>
          </rPr>
          <t xml:space="preserve">
Netherlands tariff</t>
        </r>
      </text>
    </comment>
    <comment ref="F464" authorId="0" shapeId="0" xr:uid="{00000000-0006-0000-0100-00000B010000}">
      <text>
        <r>
          <rPr>
            <b/>
            <sz val="9"/>
            <color indexed="81"/>
            <rFont val="Tahoma"/>
            <family val="2"/>
          </rPr>
          <t>Helen Dakin:</t>
        </r>
        <r>
          <rPr>
            <sz val="9"/>
            <color indexed="81"/>
            <rFont val="Tahoma"/>
            <family val="2"/>
          </rPr>
          <t xml:space="preserve">
Chinese TTO</t>
        </r>
      </text>
    </comment>
    <comment ref="F473" authorId="0" shapeId="0" xr:uid="{00000000-0006-0000-0100-00000C010000}">
      <text>
        <r>
          <rPr>
            <b/>
            <sz val="9"/>
            <color indexed="81"/>
            <rFont val="Tahoma"/>
            <family val="2"/>
          </rPr>
          <t>Helen Dakin:</t>
        </r>
        <r>
          <rPr>
            <sz val="9"/>
            <color indexed="81"/>
            <rFont val="Tahoma"/>
            <family val="2"/>
          </rPr>
          <t xml:space="preserve">
US Shaw 2010 tariff</t>
        </r>
      </text>
    </comment>
    <comment ref="F474" authorId="0" shapeId="0" xr:uid="{00000000-0006-0000-0100-00000D010000}">
      <text>
        <r>
          <rPr>
            <b/>
            <sz val="9"/>
            <color indexed="81"/>
            <rFont val="Tahoma"/>
            <family val="2"/>
          </rPr>
          <t>Helen Dakin:</t>
        </r>
        <r>
          <rPr>
            <sz val="9"/>
            <color indexed="81"/>
            <rFont val="Tahoma"/>
            <family val="2"/>
          </rPr>
          <t xml:space="preserve">
EQ 5D-3L utilities using van Hout crosswalk</t>
        </r>
      </text>
    </comment>
    <comment ref="G474" authorId="0" shapeId="0" xr:uid="{00000000-0006-0000-0100-00000E010000}">
      <text>
        <r>
          <rPr>
            <b/>
            <sz val="9"/>
            <color indexed="81"/>
            <rFont val="Tahoma"/>
            <family val="2"/>
          </rPr>
          <t>Helen Dakin:</t>
        </r>
        <r>
          <rPr>
            <sz val="9"/>
            <color indexed="81"/>
            <rFont val="Tahoma"/>
            <family val="2"/>
          </rPr>
          <t xml:space="preserve">
Cancer, chronic back pain, COPD, diabetes, depression, irritable bowel syndrome, ischemic heart disease, multiple sclerosis, osteoarthritis, schizophrenia, stroke, dementia, cognitive impairment, mental health</t>
        </r>
      </text>
    </comment>
    <comment ref="N474" authorId="0" shapeId="0" xr:uid="{00000000-0006-0000-0100-00000F010000}">
      <text>
        <r>
          <rPr>
            <b/>
            <sz val="9"/>
            <color indexed="81"/>
            <rFont val="Tahoma"/>
            <family val="2"/>
          </rPr>
          <t>Helen Dakin:</t>
        </r>
        <r>
          <rPr>
            <sz val="9"/>
            <color indexed="81"/>
            <rFont val="Tahoma"/>
            <family val="2"/>
          </rPr>
          <t xml:space="preserve">
including 2-part model with beta regression</t>
        </r>
      </text>
    </comment>
    <comment ref="G475" authorId="0" shapeId="0" xr:uid="{00000000-0006-0000-0100-000010010000}">
      <text>
        <r>
          <rPr>
            <b/>
            <sz val="9"/>
            <color indexed="81"/>
            <rFont val="Tahoma"/>
            <family val="2"/>
          </rPr>
          <t>Helen Dakin:</t>
        </r>
        <r>
          <rPr>
            <sz val="9"/>
            <color indexed="81"/>
            <rFont val="Tahoma"/>
            <family val="2"/>
          </rPr>
          <t xml:space="preserve">
Cancer, chronic back pain, COPD, diabetes, depression, irritable bowel syndrome, ischemic heart disease, multiple sclerosis, osteoarthritis, schizophrenia, stroke, dementia, cognitive impairment, mental health</t>
        </r>
      </text>
    </comment>
    <comment ref="N475" authorId="0" shapeId="0" xr:uid="{00000000-0006-0000-0100-000011010000}">
      <text>
        <r>
          <rPr>
            <b/>
            <sz val="9"/>
            <color indexed="81"/>
            <rFont val="Tahoma"/>
            <family val="2"/>
          </rPr>
          <t>Helen Dakin:</t>
        </r>
        <r>
          <rPr>
            <sz val="9"/>
            <color indexed="81"/>
            <rFont val="Tahoma"/>
            <family val="2"/>
          </rPr>
          <t xml:space="preserve">
including 2-part model with beta regression</t>
        </r>
      </text>
    </comment>
    <comment ref="I476" authorId="1" shapeId="0" xr:uid="{00000000-0006-0000-0100-000012010000}">
      <text>
        <r>
          <rPr>
            <b/>
            <sz val="8"/>
            <color indexed="81"/>
            <rFont val="Tahoma"/>
            <family val="2"/>
          </rPr>
          <t xml:space="preserve"> :</t>
        </r>
        <r>
          <rPr>
            <sz val="8"/>
            <color indexed="81"/>
            <rFont val="Tahoma"/>
            <family val="2"/>
          </rPr>
          <t xml:space="preserve">
They actually fitted the models on 3 different overlapping datasets:
3000 people surveyed (actually probably more than this)
There are three datasets to work on:
“R1”: all responses to round 1; n = 3059; AQLQ items 1-5 are individualised,
“R23”: all responses to rounds 2 and 3; n = 3880; items 1-5 are standardised,
“R123”: items 6-32 from rounds 1,2, and 3; n = 6939 (items 1-5 are excluded because of the lack of comparability of data from round 1 vs. rounds 2 and 3).
They appear to have fitted all models on all 3 datasets</t>
        </r>
      </text>
    </comment>
    <comment ref="S478" authorId="0" shapeId="0" xr:uid="{00000000-0006-0000-0100-000013010000}">
      <text>
        <r>
          <rPr>
            <b/>
            <sz val="9"/>
            <color indexed="81"/>
            <rFont val="Tahoma"/>
            <family val="2"/>
          </rPr>
          <t>Helen Dakin:</t>
        </r>
        <r>
          <rPr>
            <sz val="9"/>
            <color indexed="81"/>
            <rFont val="Tahoma"/>
            <family val="2"/>
          </rPr>
          <t xml:space="preserve">
transfer to utility (TTU) regression (univariate linear, polynomial, spline, multivariable linear, two-part logistic-linear, tobit and adjusted limited dependent variable mixture models), response mapping (ordered logistic regression and seemingly unrelated regression (SUR)</t>
        </r>
      </text>
    </comment>
    <comment ref="T480" authorId="1" shapeId="0" xr:uid="{00000000-0006-0000-0100-000014010000}">
      <text>
        <r>
          <rPr>
            <b/>
            <sz val="8"/>
            <color indexed="81"/>
            <rFont val="Tahoma"/>
            <family val="2"/>
          </rPr>
          <t xml:space="preserve"> :</t>
        </r>
        <r>
          <rPr>
            <sz val="8"/>
            <color indexed="81"/>
            <rFont val="Tahoma"/>
            <family val="2"/>
          </rPr>
          <t xml:space="preserve">
Or at least that's what it appears to be:
In total, 243 transition probabilities are generated [by cross-tabulation method]. Note that in this model we did not allow for interaction between the dimensions.
The 5L index value is then calculated by multiplying the 243 transition probabilities by their corresponding 3L index values, and subsequently summing them. This can be done for each 5L health state linked with each 3L health state. In this way, a 3125   243 matrix of transition probabilities was created.
This technique of calculating 5L values as a summation of 243 products of transition probabilities with 3L index values was also followed (as the final step) in the third and fourth models. [3rd model = ologit]
By integration over this underlying
variable, estimates are obtained of the probability to be in
any of the 3L scores given the 5L score. Finally, the technique of
summating the 243 resulting products of transition probabilities
with their corresponding 3L values was applied to calculate the 5L
values.</t>
        </r>
      </text>
    </comment>
    <comment ref="D497" authorId="2" shapeId="0" xr:uid="{00000000-0006-0000-0100-000015010000}">
      <text>
        <r>
          <rPr>
            <b/>
            <sz val="9"/>
            <color indexed="81"/>
            <rFont val="Tahoma"/>
            <family val="2"/>
          </rPr>
          <t>hdakin:</t>
        </r>
        <r>
          <rPr>
            <sz val="9"/>
            <color indexed="81"/>
            <rFont val="Tahoma"/>
            <family val="2"/>
          </rPr>
          <t xml:space="preserve">
Version 2</t>
        </r>
      </text>
    </comment>
    <comment ref="G501" authorId="2" shapeId="0" xr:uid="{00000000-0006-0000-0100-000016010000}">
      <text>
        <r>
          <rPr>
            <b/>
            <sz val="9"/>
            <color indexed="81"/>
            <rFont val="Tahoma"/>
            <family val="2"/>
          </rPr>
          <t>hdakin:</t>
        </r>
        <r>
          <rPr>
            <sz val="9"/>
            <color indexed="81"/>
            <rFont val="Tahoma"/>
            <family val="2"/>
          </rPr>
          <t xml:space="preserve">
The authors do not recommend using this algorithm because it is in a mixed patient population</t>
        </r>
      </text>
    </comment>
    <comment ref="F503" authorId="0" shapeId="0" xr:uid="{00000000-0006-0000-0100-000017010000}">
      <text>
        <r>
          <rPr>
            <b/>
            <sz val="9"/>
            <color indexed="81"/>
            <rFont val="Tahoma"/>
            <family val="2"/>
          </rPr>
          <t>Helen Dakin:</t>
        </r>
        <r>
          <rPr>
            <sz val="9"/>
            <color indexed="81"/>
            <rFont val="Tahoma"/>
            <family val="2"/>
          </rPr>
          <t xml:space="preserve">
van Hout crosswalk AND EQ-5D value set for England</t>
        </r>
      </text>
    </comment>
    <comment ref="F509" authorId="0" shapeId="0" xr:uid="{00000000-0006-0000-0100-000018010000}">
      <text>
        <r>
          <rPr>
            <sz val="9"/>
            <color indexed="81"/>
            <rFont val="Tahoma"/>
            <family val="2"/>
          </rPr>
          <t>Not clearly stated whether the study used 5L or 3L or which tariff</t>
        </r>
      </text>
    </comment>
    <comment ref="S514" authorId="0" shapeId="0" xr:uid="{00000000-0006-0000-0100-00001B010000}">
      <text>
        <r>
          <rPr>
            <b/>
            <sz val="9"/>
            <color indexed="81"/>
            <rFont val="Tahoma"/>
            <family val="2"/>
          </rPr>
          <t>Helen Dakin:</t>
        </r>
        <r>
          <rPr>
            <sz val="9"/>
            <color indexed="81"/>
            <rFont val="Tahoma"/>
            <family val="2"/>
          </rPr>
          <t xml:space="preserve">
OLS, fixed effect model (FEM), random effect model (REM), generalized estimating equations (GEE), generalized linear models (GLM), censored dependent variable models (Tobit model and censored least absolute deviations (CLAD)), mixture models (BETAMIX, ALDVMM), ordered logistic regression (OLR)</t>
        </r>
      </text>
    </comment>
    <comment ref="I515" authorId="2" shapeId="0" xr:uid="{00000000-0006-0000-0100-00001C010000}">
      <text>
        <r>
          <rPr>
            <b/>
            <sz val="9"/>
            <color indexed="81"/>
            <rFont val="Tahoma"/>
            <family val="2"/>
          </rPr>
          <t>hdakin:</t>
        </r>
        <r>
          <rPr>
            <sz val="9"/>
            <color indexed="81"/>
            <rFont val="Tahoma"/>
            <family val="2"/>
          </rPr>
          <t xml:space="preserve">
It is unclear whether repeated measurements were included, or whether all of these patients had complete data on all instruments</t>
        </r>
      </text>
    </comment>
    <comment ref="K515" authorId="2" shapeId="0" xr:uid="{00000000-0006-0000-0100-00001D010000}">
      <text>
        <r>
          <rPr>
            <b/>
            <sz val="9"/>
            <color indexed="81"/>
            <rFont val="Tahoma"/>
            <family val="2"/>
          </rPr>
          <t>hdakin:</t>
        </r>
        <r>
          <rPr>
            <sz val="9"/>
            <color indexed="81"/>
            <rFont val="Tahoma"/>
            <family val="2"/>
          </rPr>
          <t xml:space="preserve">
Conducted linear regression and attempted to replicate results of Rivero-Arias et al; assumed to be OLS</t>
        </r>
      </text>
    </comment>
    <comment ref="I516" authorId="2" shapeId="0" xr:uid="{00000000-0006-0000-0100-00001E010000}">
      <text>
        <r>
          <rPr>
            <b/>
            <sz val="9"/>
            <color indexed="81"/>
            <rFont val="Tahoma"/>
            <family val="2"/>
          </rPr>
          <t>hdakin:</t>
        </r>
        <r>
          <rPr>
            <sz val="9"/>
            <color indexed="81"/>
            <rFont val="Tahoma"/>
            <family val="2"/>
          </rPr>
          <t xml:space="preserve">
It is unclear whether repeated measurements were included, or whether all of these patients had complete data on all instruments</t>
        </r>
      </text>
    </comment>
    <comment ref="K516" authorId="2" shapeId="0" xr:uid="{00000000-0006-0000-0100-00001F010000}">
      <text>
        <r>
          <rPr>
            <b/>
            <sz val="9"/>
            <color indexed="81"/>
            <rFont val="Tahoma"/>
            <family val="2"/>
          </rPr>
          <t>hdakin:</t>
        </r>
        <r>
          <rPr>
            <sz val="9"/>
            <color indexed="81"/>
            <rFont val="Tahoma"/>
            <family val="2"/>
          </rPr>
          <t xml:space="preserve">
Conducted linear regression and attempted to replicate results of Rivero-Arias et al; assumed to be OLS</t>
        </r>
      </text>
    </comment>
    <comment ref="S516" authorId="2" shapeId="0" xr:uid="{00000000-0006-0000-0100-000020010000}">
      <text>
        <r>
          <rPr>
            <b/>
            <sz val="9"/>
            <color indexed="81"/>
            <rFont val="Tahoma"/>
            <family val="2"/>
          </rPr>
          <t>hdakin:</t>
        </r>
        <r>
          <rPr>
            <sz val="9"/>
            <color indexed="81"/>
            <rFont val="Tahoma"/>
            <family val="2"/>
          </rPr>
          <t xml:space="preserve">
Also did binary logistic regression to predict patients with level 2 or 3 on EQ-5D, although this could not be used to predict EQ-5D utilities, so is not counted as a mapping methodology</t>
        </r>
      </text>
    </comment>
    <comment ref="F518" authorId="0" shapeId="0" xr:uid="{00000000-0006-0000-0100-000021010000}">
      <text>
        <r>
          <rPr>
            <b/>
            <sz val="9"/>
            <color indexed="81"/>
            <rFont val="Tahoma"/>
            <family val="2"/>
          </rPr>
          <t>Helen Dakin:</t>
        </r>
        <r>
          <rPr>
            <sz val="9"/>
            <color indexed="81"/>
            <rFont val="Tahoma"/>
            <family val="2"/>
          </rPr>
          <t xml:space="preserve">
Dutch and UK tariff (Versteegh 2016; Devlin)</t>
        </r>
      </text>
    </comment>
    <comment ref="N520" authorId="2" shapeId="0" xr:uid="{00000000-0006-0000-0100-000022010000}">
      <text>
        <r>
          <rPr>
            <b/>
            <sz val="9"/>
            <color indexed="81"/>
            <rFont val="Tahoma"/>
            <family val="2"/>
          </rPr>
          <t>hdakin:</t>
        </r>
        <r>
          <rPr>
            <sz val="9"/>
            <color indexed="81"/>
            <rFont val="Tahoma"/>
            <family val="2"/>
          </rPr>
          <t xml:space="preserve">
Both OLS and GLM were explored for the second part</t>
        </r>
      </text>
    </comment>
    <comment ref="N521" authorId="2" shapeId="0" xr:uid="{00000000-0006-0000-0100-000023010000}">
      <text>
        <r>
          <rPr>
            <b/>
            <sz val="9"/>
            <color indexed="81"/>
            <rFont val="Tahoma"/>
            <family val="2"/>
          </rPr>
          <t>hdakin:</t>
        </r>
        <r>
          <rPr>
            <sz val="9"/>
            <color indexed="81"/>
            <rFont val="Tahoma"/>
            <family val="2"/>
          </rPr>
          <t xml:space="preserve">
Both OLS and GLM were explored for the second part</t>
        </r>
      </text>
    </comment>
    <comment ref="F523" authorId="1" shapeId="0" xr:uid="{00000000-0006-0000-0100-000024010000}">
      <text>
        <r>
          <rPr>
            <b/>
            <sz val="8"/>
            <color indexed="81"/>
            <rFont val="Tahoma"/>
            <family val="2"/>
          </rPr>
          <t xml:space="preserve"> :</t>
        </r>
        <r>
          <rPr>
            <sz val="8"/>
            <color indexed="81"/>
            <rFont val="Tahoma"/>
            <family val="2"/>
          </rPr>
          <t xml:space="preserve">
Mapped to both US and UK EQ-5D tariffs</t>
        </r>
      </text>
    </comment>
    <comment ref="N527" authorId="1" shapeId="0" xr:uid="{00000000-0006-0000-0100-000025010000}">
      <text>
        <r>
          <rPr>
            <b/>
            <sz val="8"/>
            <color indexed="81"/>
            <rFont val="Tahoma"/>
            <family val="2"/>
          </rPr>
          <t xml:space="preserve"> :</t>
        </r>
        <r>
          <rPr>
            <sz val="8"/>
            <color indexed="81"/>
            <rFont val="Tahoma"/>
            <family val="2"/>
          </rPr>
          <t xml:space="preserve">
Unusual version of 2-part model: seem to have only fitted the OLS on observations with EQ-5D utility &lt;1, but not the logit!</t>
        </r>
      </text>
    </comment>
    <comment ref="N528" authorId="1" shapeId="0" xr:uid="{00000000-0006-0000-0100-000026010000}">
      <text>
        <r>
          <rPr>
            <b/>
            <sz val="8"/>
            <color indexed="81"/>
            <rFont val="Tahoma"/>
            <family val="2"/>
          </rPr>
          <t xml:space="preserve"> :</t>
        </r>
        <r>
          <rPr>
            <sz val="8"/>
            <color indexed="81"/>
            <rFont val="Tahoma"/>
            <family val="2"/>
          </rPr>
          <t xml:space="preserve">
Unusual version of 2-part model: seem to have only fitted the OLS on observations with EQ-5D utility &lt;1, but not the logit!</t>
        </r>
      </text>
    </comment>
    <comment ref="F530" authorId="0" shapeId="0" xr:uid="{00000000-0006-0000-0100-000027010000}">
      <text>
        <r>
          <rPr>
            <b/>
            <sz val="9"/>
            <color indexed="81"/>
            <rFont val="Tahoma"/>
            <family val="2"/>
          </rPr>
          <t>Helen Dakin:</t>
        </r>
        <r>
          <rPr>
            <sz val="9"/>
            <color indexed="81"/>
            <rFont val="Tahoma"/>
            <family val="2"/>
          </rPr>
          <t xml:space="preserve">
Chinese tariff</t>
        </r>
      </text>
    </comment>
    <comment ref="Q534" authorId="1" shapeId="0" xr:uid="{00000000-0006-0000-0100-000028010000}">
      <text>
        <r>
          <rPr>
            <b/>
            <sz val="8"/>
            <color indexed="81"/>
            <rFont val="Tahoma"/>
            <family val="2"/>
          </rPr>
          <t xml:space="preserve"> :</t>
        </r>
        <r>
          <rPr>
            <sz val="8"/>
            <color indexed="81"/>
            <rFont val="Tahoma"/>
            <family val="2"/>
          </rPr>
          <t xml:space="preserve">
Used Cauchit function</t>
        </r>
      </text>
    </comment>
  </commentList>
</comments>
</file>

<file path=xl/sharedStrings.xml><?xml version="1.0" encoding="utf-8"?>
<sst xmlns="http://schemas.openxmlformats.org/spreadsheetml/2006/main" count="4484" uniqueCount="1351">
  <si>
    <t>author</t>
  </si>
  <si>
    <t>HERC database of mapping studies</t>
  </si>
  <si>
    <t>EQ-5D</t>
  </si>
  <si>
    <t>Blood and immune disorders</t>
  </si>
  <si>
    <t>HUI2</t>
  </si>
  <si>
    <t>Cancer</t>
  </si>
  <si>
    <t>HUI3</t>
  </si>
  <si>
    <t>Cardiovascular</t>
  </si>
  <si>
    <t>SF-6D</t>
  </si>
  <si>
    <t>Endocrine disorders</t>
  </si>
  <si>
    <t>ICECAP-O</t>
  </si>
  <si>
    <t>15D</t>
  </si>
  <si>
    <t>Digestive system</t>
  </si>
  <si>
    <t>Primary studies developing equations mapping onto EQ-5D</t>
  </si>
  <si>
    <t>AQoL-4D</t>
  </si>
  <si>
    <t>Eye conditions</t>
  </si>
  <si>
    <t>Citation details</t>
  </si>
  <si>
    <t>Endnote reference</t>
  </si>
  <si>
    <t>Quality of life measures</t>
  </si>
  <si>
    <t>Disease or patient group</t>
  </si>
  <si>
    <t>Disease category</t>
  </si>
  <si>
    <r>
      <t xml:space="preserve">No. observations </t>
    </r>
    <r>
      <rPr>
        <b/>
        <sz val="7"/>
        <rFont val="Arial"/>
        <family val="2"/>
      </rPr>
      <t>in estimation sample</t>
    </r>
  </si>
  <si>
    <t>Mapping models investigated</t>
  </si>
  <si>
    <t>Method for getting predictions if 2-part</t>
  </si>
  <si>
    <t>Related papers and resources</t>
  </si>
  <si>
    <t>AQoL-8D</t>
  </si>
  <si>
    <t>Infectious disease</t>
  </si>
  <si>
    <t>From (COMPLETED FOR ALL ROWS</t>
  </si>
  <si>
    <t>From</t>
  </si>
  <si>
    <t>To</t>
  </si>
  <si>
    <t>OLS</t>
  </si>
  <si>
    <t>GLM</t>
  </si>
  <si>
    <t>GEE</t>
  </si>
  <si>
    <t>2-part</t>
  </si>
  <si>
    <t>CLAD</t>
  </si>
  <si>
    <t>Tobit</t>
  </si>
  <si>
    <t>response mapping</t>
  </si>
  <si>
    <t>mixture model</t>
  </si>
  <si>
    <t>Other</t>
  </si>
  <si>
    <t>QWB</t>
  </si>
  <si>
    <t>Mental health and behavioural disorders</t>
  </si>
  <si>
    <t>Abdin, E., Seet, V., Jeyagurunathan, A., Tan, S. C., Mohmad Khalid, M. I. S., Mok, Y. M., Subramaniam, M. (2024). Mapping the World Health Organization Disability Assessment Scale 2.0 to the EQ-5D-5L in patients with mental disorders. Expert Rev Pharmacoecon Outcomes Res, 24(8), 1009–1015. https://doi.org/10.1080/14737167.2024.2376100</t>
  </si>
  <si>
    <t>{Abdin, 2024 #984}</t>
  </si>
  <si>
    <t>World Health Organization Disability Assessment Scale 2.0 (WHODAS 2.0)</t>
  </si>
  <si>
    <t>EQ-5D-5L</t>
  </si>
  <si>
    <t>Mental health conditions</t>
  </si>
  <si>
    <t>ALDVMM</t>
  </si>
  <si>
    <t>robust regression with MM estimator</t>
  </si>
  <si>
    <t>R shiny app available at: https://eastats.shinyapps.io/whodas_eq5d/</t>
  </si>
  <si>
    <t>Abdin, E., Chong, S. A., Seow, E., Verma, S., Tan, K. B., Subramaniam, M. (2018). Mapping the Positive and Negative Syndrome Scale scores to EQ-5D-5L and SF-6D utility scores in patients with schizophrenia. Qual Life Res, 28 (1), 177-186.</t>
  </si>
  <si>
    <t>{Abdin, 2019 #654}</t>
  </si>
  <si>
    <t>Positive and Negative Syndrome Scale (PANSS)</t>
  </si>
  <si>
    <t>Schizophrenia</t>
  </si>
  <si>
    <t>Multiple Sclerosis Impact Scale-8D (MSIS-8D)</t>
  </si>
  <si>
    <t>Musculoskeletal</t>
  </si>
  <si>
    <t>General population</t>
  </si>
  <si>
    <t>Abdin, E., Chong, S. A., Seow, E., Tan, K. B., &amp; Subramaniam, M. (2021). Mapping the PHQ-8 to EQ-5D, HUI3 and SF6D in patients with depression. BMC Psychiatry, 21(1), 451. https://doi.org/10.1186/s12888-021-03463-0.</t>
  </si>
  <si>
    <t>{Abdin, 2021 #956}</t>
  </si>
  <si>
    <t>8-item Patient Health Questionnaire (PHQ-8)</t>
  </si>
  <si>
    <t>Depression</t>
  </si>
  <si>
    <t>beta regression</t>
  </si>
  <si>
    <t>ICECAP-A</t>
  </si>
  <si>
    <t>Public health</t>
  </si>
  <si>
    <t>Respiratory system</t>
  </si>
  <si>
    <t>Skin</t>
  </si>
  <si>
    <t>Acaster, S., Pinder, B., Mukuria, C., &amp; Copans, A. (2015). Mapping the EQ-5D index from the cystic fibrosis questionnaire-revised using multiple modelling approaches. Health Qual Life Outcomes, 13, 33.</t>
  </si>
  <si>
    <t>{Acaster, 2015 #437}</t>
  </si>
  <si>
    <t>Cystic Fibrosis Questionnaire-Revised (CFQ-R)</t>
  </si>
  <si>
    <t>Cystic fibrosis</t>
  </si>
  <si>
    <t>Ear, nose and throat</t>
  </si>
  <si>
    <t>Adams R., Walsh C., Veale D., Bresnihan B., FitzGerald O., Barry M. (2010). Understanding the relationship between the EQ-5D, SF-6D, HAQ and disease activity in inflammatory arthritis. Pharmacoeconomics. 28 (6), 477-87.</t>
  </si>
  <si>
    <t>{Adams, 2010 #6}</t>
  </si>
  <si>
    <t>Health Assessment Questionnaire (HAQ)</t>
  </si>
  <si>
    <t>Rheumatoid arthritis</t>
  </si>
  <si>
    <t>345 pts</t>
  </si>
  <si>
    <t>Models re-estimated in {Adams, 2011 #147}</t>
  </si>
  <si>
    <t>Models re-estimated in Adams, R et al. (2011). Value Health. 14, 921-7.</t>
  </si>
  <si>
    <t>Urogenital</t>
  </si>
  <si>
    <t>Psoriatic arthritis</t>
  </si>
  <si>
    <t>159 pts</t>
  </si>
  <si>
    <t>Various</t>
  </si>
  <si>
    <t>28-joint disease activity score (DAS 28) developed by European League Against Arthritis (EULAR)</t>
  </si>
  <si>
    <t>Central nervous system</t>
  </si>
  <si>
    <t>Adams R., Craig B. M., Walsh C. D., Veale D. J., Bresnihan B., FitzGerald O., et al. (2011). The impact of a revised EQ-5D population scoring on preference-based utility scores in an inflammatory arthritis cohort. Value Health. 14 (6), 921-7.</t>
  </si>
  <si>
    <t>{Adams, 2011 #147}</t>
  </si>
  <si>
    <t>Models predicting the standard EQ-5D tariff were previously reported in {Adams, 2010 #6}</t>
  </si>
  <si>
    <t>Models predicting the standard EQ-5D tariff were previously reported in Adams, R et al. (2010). Pharmacoeconomics. 28, 477-87.</t>
  </si>
  <si>
    <t>Aghdaee, M., Gu, Y., Sinha, K., Parkinson, B., Sharma, R., &amp; Cutler, H. (2022). Mapping the Patient-Reported Outcomes Measurement Information System (PROMIS-29) to EQ-5D-5L. Pharmacoeconomics. https://doi.org/10.1007/s40273-022-01157-3.</t>
  </si>
  <si>
    <t>{Aghdaee, 2022 #933}</t>
  </si>
  <si>
    <t>Patient-Reported Outcomes Measurement Information System (PROMIS-29)</t>
  </si>
  <si>
    <t>betamix; ALDVMM</t>
  </si>
  <si>
    <t>Aghdaee, M., Parkinson, B., Sinha, K., Gu, Y., Sharma, R., Olin, E., &amp; Cutler, H. (2022). An examination of machine learning to map non-preference based patient reported outcome measures to health state utility values. Health Econ, 31(8), 1525-1557. https://doi.org/10.1002/hec.4503.</t>
  </si>
  <si>
    <t>{Aghdaee, 2022 #822}</t>
  </si>
  <si>
    <t>Patient-Reported Outcomes Measurement Information System Global Health 10 (PROMIS-GH10)</t>
  </si>
  <si>
    <t>Betamix; ALDVMM</t>
  </si>
  <si>
    <t>median regression; classification and regression trees analysis (CART); random forest and bagging (bagged CART); neural networks; least absolute shrinkage and selection operator (LASSO)</t>
  </si>
  <si>
    <t>Ahadi, M. S., Vahidpour, N., Togha, M., Daroudi, R., Nadjafi-Semnani, F., Mohammadshirazi, Z., Akbari-Sari, A., &amp; Ghorbani, Z. (2021). Assessment of Utility in Migraine: Mapping the Migraine-Specific Questionnaire to the EQ-5D-5L. Value Health Reg Issues, 25, 57-63. https://doi.org/10.1016/j.vhri.2020.12.003.</t>
  </si>
  <si>
    <t>{Ahadi, 2021 #955}</t>
  </si>
  <si>
    <t>Migraine-Specific Questionnaire (MSQ)</t>
  </si>
  <si>
    <t>Migraine</t>
  </si>
  <si>
    <t>Ali, F. M., Kay, R., Finlay, A. Y., Piguet, V., Kupfer, J., Dalgard, F., &amp; Salek, M. S. (2017). Mapping of the DLQI scores to EQ-5D utility values using ordinal logistic regression. Qual Life Res, 26(11), 3025-3034.</t>
  </si>
  <si>
    <t>{Ali, 2017 #705}</t>
  </si>
  <si>
    <t>Dermatology Life Quality Index (DLQI)</t>
  </si>
  <si>
    <t>Ameri, H., Yousefi, M., Yaseri, M., Nahvijou, A., Arab, M., &amp; Akbari Sari, A. (2019). Mapping the cancer-specific QLQ-C30 onto the generic EQ-5D-5L and SF-6D in colorectal cancer patients. Expert Rev Pharmacoecon Outcomes Res, 19(1), 89-96.</t>
  </si>
  <si>
    <t>{Ameri, 2019 #661}</t>
  </si>
  <si>
    <t>EORTC QLQ-C30</t>
  </si>
  <si>
    <t>Colorectal cancer</t>
  </si>
  <si>
    <t>Ara, R., Kearns, B., vanHout, B. A., &amp; Brazier, J. E. (2014). Predicting preference-based utility values using partial proportional odds models. BMC Res Notes, 7, 438.</t>
  </si>
  <si>
    <t>{Ara, 2014 #467}</t>
  </si>
  <si>
    <t>General health, acute sickness and demographic variables</t>
  </si>
  <si>
    <t>Musculoskeletal conditions</t>
  </si>
  <si>
    <t>Models for musculoskeletal conditions are shown in the text; models for other conditions are shown in the appendix. Models for nervous system conditions were estimated but not shown in the paper.</t>
  </si>
  <si>
    <t>Diabetes</t>
  </si>
  <si>
    <t>Respiratory problems</t>
  </si>
  <si>
    <t>Cardiovascular disease</t>
  </si>
  <si>
    <t>Ara R., Brazier J. (2008). Deriving an algorithm to convert the eight mean SF-36 dimension scores into a mean EQ-5D preference-based score from published studies (where patient level data are not available). Value Health. 11 (7), 1131-43.</t>
  </si>
  <si>
    <t>{Ara, 2008 #227}</t>
  </si>
  <si>
    <t>SF-36</t>
  </si>
  <si>
    <t>Asthma, chest pain, older people, COPD, irritable bowel syndrome, trauma, back pain, leg disorders, osteoarthritis</t>
  </si>
  <si>
    <t>Ara R. M., Reynolds A. V., Conway P. (2007). The cost-effectiveness of etanercept in patients with severe ankylosing spondylitis in the UK. Rheumatology (Oxford). 46 (8), 1338-44.</t>
  </si>
  <si>
    <t>{Ara, 2007 #262}</t>
  </si>
  <si>
    <t>Bath Ankylosing Spondylitis Disease Activity Index (BASDAI) and Bath Ankylosing Spondylitis Functional Index (BASFI)</t>
  </si>
  <si>
    <t>Ankylosing Spondylitis</t>
  </si>
  <si>
    <t>Unclear</t>
  </si>
  <si>
    <t>Not stated</t>
  </si>
  <si>
    <t>Askew R. L., Swartz R. J., Xing Y., Cantor S. B., Ross M. I., Gershenwald J. E., et al. (2011). Mapping FACT-melanoma quality-of-life scores to EQ-5D health utility weights. Value Health. 14 (6), 900-6.</t>
  </si>
  <si>
    <t>{Askew, 2011 #148}</t>
  </si>
  <si>
    <t>Functional assessment of Cancer Therapy - Melanoma (FACT-M)</t>
  </si>
  <si>
    <t>Melanoma</t>
  </si>
  <si>
    <t>Ayala, A., Ramallo-Fariña, Y., Bilbao-Gonzalez, A., &amp; Forjaz, M. J. (2023). Mapping the EQ-5D-5L from the Spanish national health survey functional disability scale through Bayesian networks. Qual Life Res, 32(6), 1785–1794. https://doi.org/10.1007/s11136-023-03351-y</t>
  </si>
  <si>
    <t>{Ayala, 2021 #954}</t>
  </si>
  <si>
    <t>Spanish National Health Survey functional disability scale</t>
  </si>
  <si>
    <t>Functional disability</t>
  </si>
  <si>
    <t>Bayesian networks</t>
  </si>
  <si>
    <t>Ayala, A., Forjaz, M. J., Ramallo-Fariña, Y., Martín-Fernández, J., García-Pérez, L., &amp; Bilbao, A. (2021). Response Mapping Methods to Estimate the EQ-5D-5L From the Western Ontario McMaster Universities Osteoarthritis in Patients With Hip or Knee Osteoarthritis. Value Health, 24(6), 874-883. https://doi.org/10.1016/j.jval.2021.01.003.</t>
  </si>
  <si>
    <t>Western Ontario McMaster Universities Osteoarthritis (WOMAC)</t>
  </si>
  <si>
    <t>Hip or knee osteoarthritis</t>
  </si>
  <si>
    <t>Conditional probabilities available at: https://www.dropbox.com/s/i858bfjtqohn2vk/conditional_probabilities_BN_Supplementary_material.xlsx?dl</t>
  </si>
  <si>
    <t>Badia, X., Trainer, P., Biermasz, N. R., Tiemensma, J., Carreno, A., Roset, M., Forsythe, A., &amp; Webb, S. M. (2018). Mapping AcroQoL scores to EQ-5D to obtain utility values for patients with acromegaly. J Med Econ, 21(4), 382-389.</t>
  </si>
  <si>
    <t>{Badia, 2018 #687}</t>
  </si>
  <si>
    <t>AcroQoL</t>
  </si>
  <si>
    <t>Acromegaly</t>
  </si>
  <si>
    <t>Additive generalized linear model incorporating main effects; generalized additive model (GAM)</t>
  </si>
  <si>
    <t>Pooled 3 datasets; internal validation</t>
  </si>
  <si>
    <t>Badia, X., Roset, M., Valassi, E., Franz, H., Forsythe, A., &amp; Webb, S. M. (2013). Mapping CushingQOL scores to EQ-5D utility values using data from the European Registry on Cushing's syndrome (ERCUSYN). Qual Life Res. 22(10), 2941-2950</t>
  </si>
  <si>
    <t>{Badia, 2013 #344}</t>
  </si>
  <si>
    <t>CushingQOL</t>
  </si>
  <si>
    <t>Cushing’s syndrome</t>
  </si>
  <si>
    <t>Bansback N, Marra C, Tsuchiya A, Anis A, Guh D, Hammond T, et al. Using the health assessment questionnaire to estimate preference-based single indices in patients with rheumatoid arthritis. Arthritis Rheum. 2007 Aug 15;57(6):963-71.</t>
  </si>
  <si>
    <t>{Bansback, 2007 #132}</t>
  </si>
  <si>
    <t>Health Assessment Questionnaire Disability Index (HAQ-DI)</t>
  </si>
  <si>
    <t>{Versteegh, 2010 #243} externally validated and used to explore how poor predictions are for those in poor health</t>
  </si>
  <si>
    <t>Versteegh (Versteegh, MM et al. (2010). Health Qual Life Outcomes. 8, 141) externally validated and used to explore how poor predictions are for those in poor health.</t>
  </si>
  <si>
    <t>Barton G. R., Sach T. H., Jenkinson C., Avery A. J., Doherty M., Muir K. R. (2008). Do estimates of cost-utility based on the EQ-5D differ from those based on the mapping of utility scores? Health Qual Life Outcomes. 6, 51.</t>
  </si>
  <si>
    <t>{Barton, 2008 #20}</t>
  </si>
  <si>
    <t>Western Ontario and McMaster Universities Osteoarthritis Index (WOMAC)</t>
  </si>
  <si>
    <t>Knee pain</t>
  </si>
  <si>
    <t>Early version presented at HESG {Barton, 2008 #250}</t>
  </si>
  <si>
    <t>Early version presented at HESG {Barton, 2008 #250}. Externally validated by {Kiadaliri, 2016 #531}.</t>
  </si>
  <si>
    <t>Early version presented at HESG. Externally validated by Kiadaliri and Englund (2016, Health and quality of life outcomes, 14, 141).</t>
  </si>
  <si>
    <t>Barton, P., Jobanputra, P., Wilson, J., Bryan, S., &amp; Burls, A. (2004). The use of modelling to evaluate new drugs for patients with a chronic condition: the case of antibodies against tumour necrosis factor in rheumatoid arthritis. Health Technol Assess, 8(11), iii, 1-91.</t>
  </si>
  <si>
    <t>{Barton, 2004 #481}</t>
  </si>
  <si>
    <t>Health assessment Questionnaire (HAQ)</t>
  </si>
  <si>
    <t>Mapping described on page 22-3. Uses the same dataset as {Hurst, 1997 #469}. Pennington et al {Pennington, 2014 #443} compare performance against different mapping algorithms and assess impact on an economic model. Cited in {Drummond, 2005 #476}{Pennington, 2014 #443}.</t>
  </si>
  <si>
    <t>Mapping described on page 22-3. Uses the same dataset as Hurst 1997 (Br J Rheumatol, 36, 551-559). Pennington et al (2014, Value Health, 17, 762-771) compare performance against different mapping algorithms and assess impact on an economic model.</t>
  </si>
  <si>
    <t>Beck, A. C. C., Kieffer, J. M., Retel, V. P., van Overveld, L. F. J., Takes, R. P., van den Brekel, M. W. M., van Harten, W. H., Stuiver, M. M. (2019). Mapping the EORTC QLQ-C30 and QLQ-H&amp;N35 to the EQ-5D for head and neck cancer: Can disease-specific utilities be obtained? PLoS ONE, 14(12), e0226077.</t>
  </si>
  <si>
    <t>{Beck, 2019 #734}</t>
  </si>
  <si>
    <t>EORTC QLQ-30</t>
  </si>
  <si>
    <t>Head and neck cancer</t>
  </si>
  <si>
    <t>mixed-effects; Cox; beta</t>
  </si>
  <si>
    <t>EORTC Quality of life Questionnaire (QLQ-H&amp;N35)</t>
  </si>
  <si>
    <t>Begum, R., Crott, R., Martina, R., Loizidou, E. M., &amp; Khan, I. (2023). Estimating health related quality of life effects in vitiligo. Mapping EQ-5D-5 L utilities from vitiligo specific scales: VNS, VitiQoL and re-pigmentation measures using data from the HI-Light trial. Health Qual Life Outcomes, 21(1), 85. https://doi.org/10.1186/s12955-023-02172-4</t>
  </si>
  <si>
    <t>{Begum, 2023 #1052}</t>
  </si>
  <si>
    <t>Vitiligo specifc quality of life instrument (VitiQoL)</t>
  </si>
  <si>
    <t>Vitiligo</t>
  </si>
  <si>
    <t>Vitiligo 
noticeability scale (VNS)</t>
  </si>
  <si>
    <t>Linear; Non-Linear; Polynomial regressions</t>
  </si>
  <si>
    <t>Vitiligo re-pigmentation scores (RPS)</t>
  </si>
  <si>
    <t>Ben Â, J., Pellekooren, S., Bosmans, J. E., Ostelo, R., Maas, E. T., El Alili, M., van Dongen, J. M. (2023). Mapping Oswestry Disability Index Responses to EQ-5D-3L Utility Values: Are Cost-Utility Results Valid? Value Health, 26(6), 873–882. https://doi.org/10.1016/j.jval.2023.01.020</t>
  </si>
  <si>
    <t>{Ben Â, 2023 #1011}</t>
  </si>
  <si>
    <t>Oswestry Disability Index</t>
  </si>
  <si>
    <t>Back pain</t>
  </si>
  <si>
    <t>response mapping (ordinal logistic regression)</t>
  </si>
  <si>
    <t>Bilbao, A., Martín-Fernández, J., García-Pérez, L., Arenaza, J. C., Ariza-Cardiel, G., Ramallo-Fariña, Y., &amp; Ansola, L. (2020). Mapping WOMAC Onto the EQ-5D-5L Utility Index in Patients With Hip or Knee Osteoarthritis. Value Health, 23(3), 379-387. https://doi.org/10.1016/j.jval.2019.09.2755.</t>
  </si>
  <si>
    <t>{Bilbao, 2020 #915}</t>
  </si>
  <si>
    <t>beta regression models</t>
  </si>
  <si>
    <t>Blome, C., Beikert, F. C., Rustenbach, S. J., &amp; Augustin, M. (2013). Mapping DLQI on EQ-5D in psoriasis: transformation of skin-specific health-related quality of life into utilities. Arch Dermatol Res, 305(4), 197-204.</t>
  </si>
  <si>
    <t>{Blome, 2013 #305}</t>
  </si>
  <si>
    <t>Dermatology Life Quality Index (DLQI) and clinical indicators</t>
  </si>
  <si>
    <t>Psoriasis</t>
  </si>
  <si>
    <t>Boland, M. R., van Boven, J. F., Kocks, J. W., van der Molen, T., Goossens, L. M., Chavannes, N. H., &amp; Rutten-van Molken, M. P. (2015). Mapping the clinical chronic obstructive pulmonary disease questionnaire onto generic preference-based EQ-5D values. Value Health, 18(2), 299-307.</t>
  </si>
  <si>
    <t>{Boland, 2015 #434}</t>
  </si>
  <si>
    <t xml:space="preserve">Clinical Chronic Obstructive Pulmonary Disease Questionnaire (CCQ) </t>
  </si>
  <si>
    <t xml:space="preserve">Chronic obstructive pulmonary disease (COPD) </t>
  </si>
  <si>
    <t>Brazier, J., Connell, J., Papaioannou, D., Mukuria, C., Mulhern, B., Peasgood, T., Lloyd Jones, M., Paisley, S., O'Cathain, A., Barkham, M., Knapp, M., Byford, S., Gilbody, S., &amp; Parry, G. (2014). A systematic review, psychometric analysis and qualitative assessment of generic preference-based measures of health in mental health populations and the estimation of mapping functions from widely used specific measures. Health Technol Assess, 18(34), 1-188.</t>
  </si>
  <si>
    <t>{Brazier, 2014 #372}</t>
  </si>
  <si>
    <t>Hospital Anxiety and Depression Scale (HADS)</t>
  </si>
  <si>
    <t>Depression, anxiety and phobias</t>
  </si>
  <si>
    <t>286 patients</t>
  </si>
  <si>
    <t>Mapping presented in Chapter 4; coefficients given in Appendix 3</t>
  </si>
  <si>
    <t>Deliberate self harm</t>
  </si>
  <si>
    <t>475 patients</t>
  </si>
  <si>
    <t>Patient Health Questionnaire 9-item depression module (PHQ-9)</t>
  </si>
  <si>
    <t>Depression and/or anxiety</t>
  </si>
  <si>
    <t>394 patients</t>
  </si>
  <si>
    <t>Generalised Anxiety Disorder Assessment (GAD-7)</t>
  </si>
  <si>
    <t>Generalised Anxiety Disorder Assessment (GAD-7) and Patient Health Questionnaire (PHQ-9)</t>
  </si>
  <si>
    <t>Clinical Outcomes in Routine Evaluation – Outcome Measure (CORE-OM)</t>
  </si>
  <si>
    <t>Methods presented in Chapter 4. Coefficients not reported in the monograph</t>
  </si>
  <si>
    <t>General Health Questionnaire (GHQ-12)</t>
  </si>
  <si>
    <t>Depression or anxiety</t>
  </si>
  <si>
    <t>213 patients</t>
  </si>
  <si>
    <t>Brennan D. S., Spencer A. J. (2006). Mapping oral health related quality of life to generic health state values. BMC Health Serv Res. 6, 96.</t>
  </si>
  <si>
    <t>{Brennan, 2006 #25}</t>
  </si>
  <si>
    <t>Oral Health Impact Profile (OHIP)</t>
  </si>
  <si>
    <t>Dental patients</t>
  </si>
  <si>
    <t>Browne C., Brazier J., Carlton J., Alavi Y., Jofre-Bonet M. (2012). Estimating quality-adjusted life years from patient-reported visual functioning. Eye (Lond). 26 (10), 1295-301.</t>
  </si>
  <si>
    <t>{Browne, 2012 #212}</t>
  </si>
  <si>
    <t>25-item Visual Functioning Questionnaire (VFQ-25)</t>
  </si>
  <si>
    <t>Glaucoma</t>
  </si>
  <si>
    <t>131 patients</t>
  </si>
  <si>
    <t>124 patients</t>
  </si>
  <si>
    <t>Busschbach, J. J., Wolffenbuttel, B. H., Annemans, L., Meerding, W. J., &amp; Koltowska-Haggstrom, M. (2011). Deriving reference values and utilities for the QoL-AGHDA in adult GHD. Eur J Health Econ, 12(3), 243-252.</t>
  </si>
  <si>
    <t>{Busschbach, 2011 #728}</t>
  </si>
  <si>
    <t>Quality of Life-Assessment for Growth Hormone Deficiency in Adults (QoL-AGHDA)</t>
  </si>
  <si>
    <t>Growth hormone deficiency and general population</t>
  </si>
  <si>
    <t>Buxton M. J., Lacey L. A., Feagan B. G., Niecko T., Miller D. W., Townsend R. J. (2007). Mapping from disease-specific measures to utility: an analysis of the relationships between the Inflammatory Bowel Disease Questionnaire and Crohn's Disease Activity Index in Crohn's disease and measures of utility. Value Health. 10 (3), 214-20.</t>
  </si>
  <si>
    <t>{Buxton, 2007 #24}</t>
  </si>
  <si>
    <t>Inflammatory Bowel Disease Questionnaire (IBDQ)</t>
  </si>
  <si>
    <t>Crohn's disease</t>
  </si>
  <si>
    <t>Linear mixed models</t>
  </si>
  <si>
    <t>Crohn's Disease Activity Index (CDAI)</t>
  </si>
  <si>
    <t>Calvert M. J., Freemantle N., Yao G., Cleland J. G., Billingham L., Daubert J. C., et al. (2005). Cost-effectiveness of cardiac resynchronization therapy: results from the CARE-HF trial. European heart journal. 26 (24), 2681-8.</t>
  </si>
  <si>
    <t>{Calvert, 2005 #261}</t>
  </si>
  <si>
    <t>Minnesota Living with Heart Failure Questionnaire (MLWHF)</t>
  </si>
  <si>
    <t>Heart failure</t>
  </si>
  <si>
    <t>813 patients</t>
  </si>
  <si>
    <t>Camacho, E. M., Shields, G. E., Chew-Graham, C. A., Eisner, E., Gilbody, S., Littlewood, E., Sharp, D. J. (2024). Generating EQ-5D-3L health utility scores from the Edinburgh Postnatal Depression Scale: a perinatal mapping study. Eur J Health Econ, 25(2), 319–332. https://doi.org/10.1007/s10198-023-01589-4</t>
  </si>
  <si>
    <t>{Camacho, 2024 #970}</t>
  </si>
  <si>
    <t>Edinburgh Postnatal Depression Scale</t>
  </si>
  <si>
    <t>ALDVVM</t>
  </si>
  <si>
    <t>Carreno A., Fernandez I., Badia X., Varela C., Roset M. (2011). Using HAQ-DI to estimate HUI-3 and EQ-5D utility values for patients with rheumatoid arthritis in Spain. Value Health. 14 (1), 192-200.</t>
  </si>
  <si>
    <t>{Carreno, 2011 #224}</t>
  </si>
  <si>
    <t>Castro, R., De Boni, R. B., Perazzo, H., Grinsztejn, B., Veloso, V. G., &amp; Ribeiro-Alves, M. (2020). Development of algorithms to estimate EQ-5D and derive health utilities from WHOQOL-HIV Bref: a mapping study. Qual Life Res, 29(9), 2497-2508. https://doi.org/10.1007/s11136-020-02534-1.</t>
  </si>
  <si>
    <t>{Castro, 2020 #914}</t>
  </si>
  <si>
    <t>World Health Organization Quality of Life for HIV-abbreviated version (WHOQOL-HIV Bref)</t>
  </si>
  <si>
    <t>HIV</t>
  </si>
  <si>
    <t>Tweedie Generalized Linear Model (GLM)</t>
  </si>
  <si>
    <t>Log-Normal-Binomial Hurdle Model; Gamma-Binomial Hurdle Model</t>
  </si>
  <si>
    <t>Normal/Gaussian Tobit Model</t>
  </si>
  <si>
    <t>response mapping (Multinomial Logistic Models)</t>
  </si>
  <si>
    <t>Chan, K. K., Willan, A. R., Gupta, M., &amp; Pullenayegum, E. (2014). Underestimation of Uncertainties in Health Utilities Derived from Mapping Algorithms Involving Health-Related Quality-of-Life Measures: Statistical Explanations and Potential Remedies. Med Decis Making.</t>
  </si>
  <si>
    <t>{Chan, 2014 #369}</t>
  </si>
  <si>
    <t>University of Washington Quality of Life questionnaire version 4 (UW QOL v4)</t>
  </si>
  <si>
    <t>{Chan, 2015 #512}</t>
  </si>
  <si>
    <t>Also presented at the 8th International Conference on Head and Neck Cancer and the International Health Economics Association (iHEA) 11th World Congress</t>
  </si>
  <si>
    <t>Chavez, L. J. Bradley, K. Tefft, N. Liu, C. F. Hebert, P. Devine, B. 2016. Preference weights for the spectrum of alcohol use in the U.S. Population. Drug and Alcohol Dependence. 161; 206-213</t>
  </si>
  <si>
    <t>{Chavez, 2016 #490}</t>
  </si>
  <si>
    <t>AUDIT-C Scores</t>
  </si>
  <si>
    <t>Alcohol Use</t>
  </si>
  <si>
    <t>Method of recycled predictions applied to obtain average adjusted mean preference weights</t>
  </si>
  <si>
    <t>Chen, C., Chen, T., Ke, Z., Wu, Y., Liu, M., Chen, Y., &amp; Zheng, B. (2024). Oral aripiprazole in the treatment of tic disorders in China: a cost-effectiveness analysis based on a mapping algorithm derived from a Chinese children and adolescents population. Child Adolesc Psychiatry Ment Health, 18(1), 97. https://doi.org/10.1186/s13034-024-00786-0</t>
  </si>
  <si>
    <t>{Chen, 2024 #1001}</t>
  </si>
  <si>
    <t>Yale Global Tic Severity Scale (YGTSS)</t>
  </si>
  <si>
    <t>Tics</t>
  </si>
  <si>
    <t>Chen, G., Iezzi, A., McKie, J., Khan, M. A., &amp; Richardson, J. (2015). Diabetes and quality of life: Comparing results from utility instruments and Diabetes-39. Diabetes Res Clin Pract, 109, 326-333.</t>
  </si>
  <si>
    <t>{Chen, 2015 #407}</t>
  </si>
  <si>
    <t>Diabetes-39 (D-39)</t>
  </si>
  <si>
    <t>Diabetes and general public</t>
  </si>
  <si>
    <t>Multi-Instrument Comparison survey: The sample used in this study is encompassed within that used by Richardson et al 2012.</t>
  </si>
  <si>
    <t>Chen, G., McKie, J., Khan, M. A., &amp; Richardson, J. R. (2015). Deriving health utilities from the MacNew Heart Disease Quality of Life Questionnaire. Eur J Cardiovasc Nurs, 14(5), 405-415.</t>
  </si>
  <si>
    <t>{Chen, 2015 #374}</t>
  </si>
  <si>
    <t>MacNew Heart Disease Quality of Life Questionnaire (MacNew) instrument</t>
  </si>
  <si>
    <t>Coronary heart disease</t>
  </si>
  <si>
    <t>robust MM-estimator</t>
  </si>
  <si>
    <t>Chen, G., Garcia-Gordillo, M. A., Collado-Mateo, D., Del Pozo-Cruz, B., Adsuar, J. C., Cordero-Ferrera, J. M., Abellan-Perpinan, J. M., Sanchez-Martinez, F. I. (2018). Converting Parkinson-Specific Scores into Health State Utilities to Assess Cost-Utility Analysis. Patient. 11:665.</t>
  </si>
  <si>
    <t>{Chen, 2018 #670}</t>
  </si>
  <si>
    <t>Parkinson's Disease Questionnaire-8 (PDQ-8)</t>
  </si>
  <si>
    <t>Parkinsons</t>
  </si>
  <si>
    <t>Cheung, Y. B., Luo, N., Ng, R., &amp; Lee, C. F. (2014). Mapping the functional assessment of cancer therapy-breast (FACT-B) to the 5-level EuroQoL Group's 5-dimension questionnaire (EQ-5D-5L) utility index in a multi-ethnic Asian population. Health Qual Life Outcomes, 12, 180</t>
  </si>
  <si>
    <t>{Cheung, 2014 #462}</t>
  </si>
  <si>
    <t>Functional Assessment of Cancer Therapy - Breast (FACT-B)</t>
  </si>
  <si>
    <t>Breast cancer</t>
  </si>
  <si>
    <t xml:space="preserve">CLAD </t>
  </si>
  <si>
    <t>Cheung Y. B., Thumboo J., Gao F., Ng G. Y., Pang G., Koo W. H., et al. (2009). Mapping the English and Chinese versions of the Functional Assessment of Cancer Therapy-General to the EQ-5D utility index. Value Health. 12 (2), 371-6.</t>
  </si>
  <si>
    <t>{Cheung, 2009 #16}</t>
  </si>
  <si>
    <t>Functional Assessment of Cancer Therapy - General (FACT-G)</t>
  </si>
  <si>
    <t>Externally validated by {Pickard, 2012 #219}</t>
  </si>
  <si>
    <t>Externally validated by Pickard, 2012 (Value Health, 15(2), 305-311)</t>
  </si>
  <si>
    <t>Cheung Y. B., Tan L. C., Lau P. N., Au W. L., Luo N. (2008). Mapping the eight-item Parkinson's Disease Questionnaire (PDQ-8) to the EQ-5D utility index. Qual Life Res. 17 (9), 1173-81.</t>
  </si>
  <si>
    <t>{Cheung, 2008 #15}</t>
  </si>
  <si>
    <t>8-item Parkinson’s Disease Questionnaire (PDQ-8)</t>
  </si>
  <si>
    <t>Parkinson's disease</t>
  </si>
  <si>
    <t>Clement, N. D., Afzal, I., Peacock, C. J. H., MacDonald, D., Macpherson, G. J., Patton, J. T., Asopa, V., Sochart, D. H., &amp; Kader, D. F. (2022). Mapping analysis to predict the associated EuroQol five-dimension three-level utility values from the Oxford Knee Score : a prediction and validation study. Bone Jt Open, 3(7), 573-581. https://doi.org/10.1302/2633-1462.37.Bjo-2022-0054.R1.</t>
  </si>
  <si>
    <t>{Clement, 2022 #932}</t>
  </si>
  <si>
    <t>Oxford Knee Score (OKS)</t>
  </si>
  <si>
    <t>Knee replacement for arthritis</t>
  </si>
  <si>
    <t>Coca Perraillon, M., Shih, Y. C., &amp; Thisted, R. A. (2015). Predicting the EQ-5D-3L Preference Index from the SF-12 Health Survey in a National US Sample: A Finite Mixture Approach. Med Decis Making, 35(7), 888-901.</t>
  </si>
  <si>
    <t>{Coca Perraillon, 2015 #409}</t>
  </si>
  <si>
    <t>SF-12</t>
  </si>
  <si>
    <t>Finite mixture models</t>
  </si>
  <si>
    <t>Collado-Mateo, D., Chen, G., Garcia-Gordillo, M. A., Iezzi, A., Adsuar, J. C., Olivares, P. R., &amp; Gusi, N. (2017). "Fibromyalgia and quality of life: mapping the revised fibromyalgia impact questionnaire to the preference-based instruments". Health Qual Life Outcomes, 15(1), 114.</t>
  </si>
  <si>
    <t>{Collado-Mateo, 2017 #706}</t>
  </si>
  <si>
    <t>Fibromyalgia Impact Questionnaire (FIQR)</t>
  </si>
  <si>
    <t>Fibromyalgia</t>
  </si>
  <si>
    <t>Coon, C., Bushmakin, A., Tatlock, S., Williamson, N., Moffatt, M., Arbuckle, R., Abraham, L. (2018). Evaluation of a crosswalk between the European Quality of Life Five Dimension Five Level and the Menopause-Specific Quality of Life questionnaire. Climacteric, 21(6), 566-573.</t>
  </si>
  <si>
    <t>{Coon, 2018 #656}</t>
  </si>
  <si>
    <t>Menopause-Specific Quality of Life questionnaire (MENQOL)</t>
  </si>
  <si>
    <t>Menopause</t>
  </si>
  <si>
    <t>Crott R., Briggs A. (2010). Mapping the QLQ-C30 quality of life cancer questionnaire to EQ-5D patient preferences. Eur J Health Econ. 11 (4), 427-34.</t>
  </si>
  <si>
    <t>{Crott, 2010 #5}</t>
  </si>
  <si>
    <t>Around 800</t>
  </si>
  <si>
    <t>Externally validated by {Crott, 2013 #214} and {Rowen, 2012 #302}{Crott, 2014 #371}{Doble, 2014 #395;Doble, 2016 #492}</t>
  </si>
  <si>
    <t>Externally validated by {Crott, 2013 #214} and {Rowen, 2012 #307}, and {Crott, 2014 #371}{Doble, 2016 #492} and {Marriott, 2017 #719}</t>
  </si>
  <si>
    <t>Externally validated by: Crott (Crott, R et al. (2013) Qual Life Res 22, 1045-1054); Rowen (Rowen, D et al. (2012) Value Health 15, 1059-68); Crott, R. (2014) Expert Rev Pharmacoecon Outcomes Res 1-8; and Doble, B., &amp; Lorgelly, P. (2016). Qual Life Res, 25(4), 891-911; Marriott, E-R et al. (2017). Journal of Medical Economics, 20, 193-199.</t>
  </si>
  <si>
    <t xml:space="preserve">Crott R. (2018). Direct Mapping of the QLQ-C30 to EQ-5D Preferences: A Comparison of Regression Methods. Pharmacoecon Open. 2 (2), 165-177. </t>
  </si>
  <si>
    <t>{Crott, 2018 #674}</t>
  </si>
  <si>
    <t xml:space="preserve">Non small cell lung cancer </t>
  </si>
  <si>
    <t>normal mixture; beta regression; beta-binomial; piecewise linear</t>
  </si>
  <si>
    <t>{Jang, 2010 #267}</t>
  </si>
  <si>
    <t xml:space="preserve">Uses sample from {Jang, 2010 #267}, </t>
  </si>
  <si>
    <t>Crump, R. T., Lai, E., Liu, G., Janjua, A., &amp; Sutherland, J. M. (2017). Establishing utility values for the 22-item Sino-Nasal Outcome Test (SNOT-22) using a crosswalk to the EuroQol-five-dimensional questionnaire-three-level version (EQ-5D-3L). Int Forum Allergy Rhinol, 7(5), 480-487.</t>
  </si>
  <si>
    <t>{Crump, 2017 #715}</t>
  </si>
  <si>
    <t>22-item Sino-Nasal Outcome Test (SNOT-22)</t>
  </si>
  <si>
    <t>Chronic rhinosinusitis</t>
  </si>
  <si>
    <t>OLS, with Box-Cox transformation of utilities</t>
  </si>
  <si>
    <t>Currie C. J., Conway P. (2007). Evaluation of the association between EQ5D utility and dermatology life quality index (DLQI) score in patients with psoriasis. Value Health. 10 (6), A470-1 (Abstract PSK11).</t>
  </si>
  <si>
    <t>{Currie, 2007 #276}</t>
  </si>
  <si>
    <t>Quoted &amp; critiqued by {Woolacott, 2006 #264}</t>
  </si>
  <si>
    <t>Quoted &amp; critiqued by Woolacott (Woolacott, N et al. (2006). Health Technol Assess. 10, 1-233, i-iv).</t>
  </si>
  <si>
    <t>Dakin, H., Gray, A., &amp; Murray, D. (2013). Mapping analyses to estimate EQ-5D utilities and responses based on Oxford Knee Score. Qual Life Res, 22(3), 683-694.</t>
  </si>
  <si>
    <t>{Dakin, 2013 #217}</t>
  </si>
  <si>
    <t>3-part</t>
  </si>
  <si>
    <t>Expected value</t>
  </si>
  <si>
    <t>Model designed for secondary data on group means and tools to estimate predicted utilities available at: http://www.herc.ox.ac.uk/downloads/OKS. Preliminary results presented as a poster at EuroQoL plenary. Externally validated by {Trigg, 2017 #727}</t>
  </si>
  <si>
    <t>Model designed for secondary data on group means and tools to estimate predicted utilities available at: http://www.herc.ox.ac.uk/downloads/OKS. Preliminary results presented as a poster at EuroQoL plenary</t>
  </si>
  <si>
    <t>Stata command for estimating predicted utilities published by Stata command for estimating predicted utilities published by Ramos-Goñi, JM. et al (2013). Stata Journal, 13(3), 474-491. Model designed for secondary data on group means and tools to estimate predicted utilities available at: http://www.herc.ox.ac.uk/downloads/OKS. Preliminary results presented as a poster at EuroQoL plenary. Externally validated by Trigg, A., &amp; Woodcock, F. (2017). Value Health, 20(9), A537.</t>
  </si>
  <si>
    <t>Dams, J., Klotsche, J., Bornschein, B., Reese, J. P., Balzer-Geldsetzer, M., Winter, Y., Schrag, A., Siderowf, A., Oertel, W. H., Deuschl, G., Siebert, U., &amp; Dodel, R. (2013). Mapping the EQ-5D index by UPDRS and PDQ-8 in patients with Parkinson's disease. Health Qual Life Outcomes, 11, 35.</t>
  </si>
  <si>
    <t>{Dams, 2013 #346}</t>
  </si>
  <si>
    <t>Unified Parkinson’s Disease Rating Scale (UPDRS)</t>
  </si>
  <si>
    <t>Parkinson’s disease</t>
  </si>
  <si>
    <t>fractional polynomial regression; logarithmic function</t>
  </si>
  <si>
    <t>External validation reported in the same paper</t>
  </si>
  <si>
    <t>Dardenne, N., Donneau, A. F., &amp; Bruyère, O. (2024). Mapping the Lequesne Functional Index Into the EQ-5D-5L Utility Index in Patients With Knee Osteoarthritis. Value Health, 27(10), 1400–1407. https://doi.org/10.1016/j.jval.2024.06.017</t>
  </si>
  <si>
    <t>{Dardenne, 2024 #972}</t>
  </si>
  <si>
    <t>Lequense Index</t>
  </si>
  <si>
    <t>Knee oestoarthritis</t>
  </si>
  <si>
    <t>beta regression; generalized additive model</t>
  </si>
  <si>
    <t>Davison, N. J., Thompson, A. J., Turner, A. J., Longworth, L., McElhone, K., Griffiths, C. E. M., &amp; Payne, K. (2018). Generating EQ-5D-3L Utility Scores from the Dermatology Life Quality Index: A Mapping Study in Patients with Psoriasis. Value Health, 21(8), 1010-1018.</t>
  </si>
  <si>
    <t>{Davison, 2018 #663}</t>
  </si>
  <si>
    <t>Dick, K., Briggs, A., Ohsfeldt, R., Sydendal Grand, T., Buchs, S. (2019). A quality-of-life mapping function developed from a grass pollen sublingual immunotherapy trial to a tree pollen sublingual immunotherapy trial. J Med Econ. 23(1), 64-69.</t>
  </si>
  <si>
    <t>{Dick, 2020 #745}</t>
  </si>
  <si>
    <t>Rhinoconjunctivitis Quality of Life Questionnaire (RQLQ)</t>
  </si>
  <si>
    <t>Allergic rhinitis</t>
  </si>
  <si>
    <t>GEE conditional on imperfect health</t>
  </si>
  <si>
    <t>Diels, J., Hamberg, P., Ford, D., Price, P. W., Spencer, M., &amp; Dass, R. N. (2015). Mapping FACT-P to EQ-5D in a large cross-sectional study of metastatic castration-resistant prostate cancer patients. Qual Life Res, 24(3), 591-598.</t>
  </si>
  <si>
    <t>{Diels, 2015 #429}</t>
  </si>
  <si>
    <t>Functional Assessment of Cancer Therapy - Prostate (FACT-P)</t>
  </si>
  <si>
    <t>Prostate cancer</t>
  </si>
  <si>
    <t>Median regression</t>
  </si>
  <si>
    <t>Dixon, P., Hollingworth, W., &amp; Sparrow, J. (2020). Mapping to Quality of Life and Capability Measures in Cataract Surgery Patients: From Cat-PROM5 to EQ-5D-3L, EQ-5D-5L, and ICECAP-O Using Mixture Modelling. MDM Policy Pract, 5(1), 2381468320915447. https://doi.org/10.1177/2381468320915447.</t>
  </si>
  <si>
    <t>{Dixon, 2020 #912}</t>
  </si>
  <si>
    <t>Cataract patient-reported outcome measure( Cat-PROM5)</t>
  </si>
  <si>
    <t>Cataract</t>
  </si>
  <si>
    <t>Adjusted limited dependent variable, mixture modelling approach</t>
  </si>
  <si>
    <t>Coefficients and do file for estimating predictions available at: https://github.com/pdixon-econ/cat-prom5-mixture-mapping</t>
  </si>
  <si>
    <t>Dixon, P., Dakin, H., &amp; Wordsworth, S. (2016). Generic and disease-specific estimates of quality of life in macular degeneration: mapping the MacDQoL onto the EQ-5D-3L. Qual Life Res, 25(4), 935-945. https://doi.org/10.1007/s11136-015-1145-x.</t>
  </si>
  <si>
    <t>{Dixon, 2016 #513}</t>
  </si>
  <si>
    <t>Macular Degeneration Quality of Life (MacDQoL)</t>
  </si>
  <si>
    <t>Macular degeneration</t>
  </si>
  <si>
    <t>Edlin R., Tsuchiya A., Brazier J. (2002). Mapping the Minnesota Living with Heart Failure Questionnaire to the EQ-5D index. Report to Novartis Contact authors for further details.</t>
  </si>
  <si>
    <t>{Edlin, 2002 #202}</t>
  </si>
  <si>
    <t>NYHA Class II-IV heart failure patients</t>
  </si>
  <si>
    <t>expected value and highest probability??</t>
  </si>
  <si>
    <t>Fawaz, H., Yassine, O., Hammad, A., Bedwani, R., &amp; Abu-Sheasha, G. (2023). Mapping of disease-specific Oxford Knee Score onto EQ-5D-5L utility index in knee osteoarthritis. J Orthop Surg Res, 18(1), 84. https://doi.org/10.1186/s13018-023-03522-0</t>
  </si>
  <si>
    <t>{Fawaz, 2023 #1017}</t>
  </si>
  <si>
    <t>Oesteoarthritis</t>
  </si>
  <si>
    <t>Fishman, J., Higgins, V., Piercy, J., &amp; Pike, J. (2023). Cross-walk of the Chronic Liver Disease Questionnaire for Nonalcoholic Steatohepatitis (CLDQ-NASH) and the EuroQol EQ-5D-5L in patients with NASH. Health Qual Life Outcomes, 21(1), 113. https://doi.org/10.1186/s12955-023-02195-x</t>
  </si>
  <si>
    <t>{Fishman, 2023 #1034}</t>
  </si>
  <si>
    <t>Nonalcoholic Steatohepatitis</t>
  </si>
  <si>
    <t>Franken, M. D., de Hond, A., Degeling, K., Punt, C. J. A., Koopman, M., Uyl-de Groot, C. A., Versteegh, M. M., &amp; van Oijen, M. G. H. (2020). Evaluation of the performance of algorithms mapping EORTC QLQ-C30 onto the EQ-5D index in a metastatic colorectal cancer cost-effectiveness model. Health Qual Life Outcomes, 18(1), 240. https://doi.org/10.1186/s12955-020-01481-2.</t>
  </si>
  <si>
    <t>{Franken, 2020 #911}</t>
  </si>
  <si>
    <t>Metastatic colorectal cancer</t>
  </si>
  <si>
    <t>random effects</t>
  </si>
  <si>
    <t>beta regression; 3 part</t>
  </si>
  <si>
    <t>Franks P., Lubetkin E. I., Gold M. R., Tancredi D. J. (2003). Mapping the SF-12 to preference-based instruments: convergent validity in a low-income, minority population. Med Care. 41 (11), 1277-83.</t>
  </si>
  <si>
    <t>{Franks, 2003 #31}</t>
  </si>
  <si>
    <t>Low income ethnic minorities</t>
  </si>
  <si>
    <t>External validation and evaluation of impact on cost-utility results by {Pickard, 2005 #232} and {Snedecor, 2009 #263}</t>
  </si>
  <si>
    <t>External validation and evaluation of impact on cost-utility results by Pickard et al (2005, Health Qual Life Outcomes. 3, 11) and Snedecor et al (2009, Sleep. 32, 817-24).</t>
  </si>
  <si>
    <t>Franks P., Lubetkin E. I., Gold M. R., Tancredi D. J., Jia H. (2004). Mapping the SF-12 to the EuroQol EQ-5D Index in a national US sample. Med Decis Making. 24 (3), 247-54.</t>
  </si>
  <si>
    <t>{Franks, 2004 #30}</t>
  </si>
  <si>
    <t>Validated by {Rowen, 2009 #12}. External validation and evaluation of impact on cost-utility results by {Pickard, 2005 #232} and {Snedecor, 2009 #263}</t>
  </si>
  <si>
    <t>Validated by Rowen (Rowen, D et al. (2009). Health Qual Life Outcomes. 7, 27). External validation and evaluation of impact on cost-utility results by Pickard et al  (2005, Health Qual Life Outcomes. 3, 11) and Snedecor et al (2009, Sleep. 32, 817-24).</t>
  </si>
  <si>
    <t xml:space="preserve">Freemantle, N. Wilson, A. Fisher, M. (2015). Mapping The St George's Respiratory Questionnaire To The EuroQoL 5 Dimensions: A Study In Patients With Idiopathic Pulmonary Fibrosis. Value in Health. 18 (7). A503 </t>
  </si>
  <si>
    <t>{Freemantle, 2015 #493}</t>
  </si>
  <si>
    <t>St George's Respiratory Questionnaire (SGRQ)</t>
  </si>
  <si>
    <t>Idiopathic Pulmonary Fibrosis (IPF)</t>
  </si>
  <si>
    <t>Mixture models; Restricted cubic splines fitted for examining non-linearity</t>
  </si>
  <si>
    <t>Gamst-Klaussen, T., Chen, G., Lamu, A. N., &amp; Olsen, J. A. (2016). Health state utility instruments compared: inquiring into nonlinearity across EQ-5D-5L, SF-6D, HUI-3 and 15D. Qual Life Res, 25(7), 1667-1678.</t>
  </si>
  <si>
    <t>{Gamst-Klaussen, 2016 #495}</t>
  </si>
  <si>
    <t>General public, arthritis, asthma, cancer, depression, diabetes, hearing, heart</t>
  </si>
  <si>
    <t>Quantile regression models for development of scale-dependent exchange rates</t>
  </si>
  <si>
    <t>Sample overlaps with that of Richardson {Richardson, 2014 #394}{Richardson, 2012 #332;Richardson, 2012 #338;Richardson, 2012 #339;Richardson, 2012 #340;Richardson, 2012 #341;Richardson, 2013 #342}{Chen, 2016 #491}</t>
  </si>
  <si>
    <t>Sample overlaps with that of Richardson (2014) Patient, 7(1), 85-96; (2012) MIC Papers 2-7; Chen (2016) Med Decis Making. 36(2): 160-175.</t>
  </si>
  <si>
    <t>Gamst-Klaussen, T., Lamu, A. N., Chen, G., Olsen, J. A. (2018). Assessment of outcome measures for cost-utility analysis in depression: mapping depression scales onto the EQ-5D-5L. BJPsych Open, 4(4), 160-166.</t>
  </si>
  <si>
    <t>{Gamst-Klaussen, 2018 #669}</t>
  </si>
  <si>
    <t>Depression Anxiety Stress Scales (DASS-21)</t>
  </si>
  <si>
    <t>Beta binomial; fractional regression modelling; MM-estimation</t>
  </si>
  <si>
    <t>Sample overlaps with {Mihalopoulos, 2014 #445}</t>
  </si>
  <si>
    <t>Kessler Psychological Distress Scale (K-10)</t>
  </si>
  <si>
    <t>Gao, L., Luo, W., Tonmukayakul, U., Moodie, M., &amp; Chen, G. (2021). Mapping MacNew Heart Disease Quality of Life Questionnaire onto country-specific EQ-5D-5L utility scores: a comparison of traditional regression models with a machine learning technique. Eur J Health Econ, 22(2), 341-350. https://doi.org/10.1007/s10198-020-01259-9.</t>
  </si>
  <si>
    <t>{Gao, 2021 #950}</t>
  </si>
  <si>
    <t>MacNew Heart Disease Quality of Life Questionnaire</t>
  </si>
  <si>
    <t>Heart disease</t>
  </si>
  <si>
    <t>robust MM-estimator; ALDVMM; betamix; deep neural network</t>
  </si>
  <si>
    <t>MIC study</t>
  </si>
  <si>
    <t>Gartner, F. R., Marinus, J., van den Hout, W. B., Vleggeert-Lankamp, C., &amp; Stiggelbout, A. M. (2019). The Cervical Radiculopathy Impact Scale: development and evaluation of a new functional outcome measure for cervical radicular syndrome. Disabil Rehabil, 1-12.</t>
  </si>
  <si>
    <t>{Gartner, 2019 #761}</t>
  </si>
  <si>
    <t>Cervical Radiculopathy Impact Scale (CRIS)</t>
  </si>
  <si>
    <t>Cervical radicular syndrome</t>
  </si>
  <si>
    <t>Ghatnekar, O., Eriksson, M., &amp; Glader, E. L. (2013). Mapping health outcome measures from a stroke registry to EQ-5D weights. Health Qual Life Outcomes, 11, 34.</t>
  </si>
  <si>
    <t>{Ghatnekar, 2013 #347}</t>
  </si>
  <si>
    <t>Stroke outcome measures not restricted to validated instruments</t>
  </si>
  <si>
    <t>Stroke</t>
  </si>
  <si>
    <t>Gillard P. J., Devine B., Varon S. F., Liu L., Sullivan S. D. (2012). Mapping from disease-specific measures to health-state utility values in individuals with migraine. Value Health. 15 (3), 485-94.</t>
  </si>
  <si>
    <t>{Gillard, 2012 #216}</t>
  </si>
  <si>
    <t>Headache Impact Test (HIT-6)</t>
  </si>
  <si>
    <t>Migraine-Specific Quality-of-Life Questionnaire version 2.1 (MSQ)</t>
  </si>
  <si>
    <t>Goodwin, E., Hawton, A., Green, C. (2019) Using the Fatigue Severity Scale to inform healthcare decision-making in multiple sclerosis: mapping to three quality-adjusted life-year measures (EQ-5D-3L, SF-6D, MSIS-8D). Health Qual Life Outcomes. 17(1), 136.</t>
  </si>
  <si>
    <t>{Goodwin, 2019 #744}</t>
  </si>
  <si>
    <t>Fatigue Severity Scale</t>
  </si>
  <si>
    <t>Multiple sclerosis</t>
  </si>
  <si>
    <t>Goldsmith K. A., Dyer M. T., Buxton M. J., Sharples L. D. (2010). Mapping of the EQ-5D index from clinical outcome measures and demographic variables in patients with coronary heart disease. Health Qual Life Outcomes. 8 (1), 54.</t>
  </si>
  <si>
    <t>{Goldsmith, 2010 #4}</t>
  </si>
  <si>
    <t>Clinical outcome measures and demographic variables, including Seattle Angina Questionnaire</t>
  </si>
  <si>
    <t>Gordon J., Lister S., Prettyjohns M., McEwan P., Tetlow A., Gabriel Z. (2012). A cost-utility study of the use of pregabalin in treatment-refractory neuropathic pain. J Med Econ. 15 (2), 207-18.</t>
  </si>
  <si>
    <t>{Gordon, 2012 #269}</t>
  </si>
  <si>
    <t>Numerical rating scale (NRS) of pain severity</t>
  </si>
  <si>
    <t>Neuropathic pain</t>
  </si>
  <si>
    <t>Gray A. M., Rivero-Arias O., Clarke P. M. (2006). Estimating the association between SF-12 responses and EQ-5D utility values by response mapping. Med Decis Making. 26 (1), 18-29.</t>
  </si>
  <si>
    <t>{Gray, 2006 #27}</t>
  </si>
  <si>
    <t>Monte Carlo N=1</t>
  </si>
  <si>
    <t>Tool to estimate predicted utilities available at: http://www.herc.ox.ac.uk/downloads/supp_pub/sf12eq5d. Early version presented at HESG {Gray, 2004 #251}. Validated by {Poole, 2009 #9} and {Rowen, 2009 #12}.</t>
  </si>
  <si>
    <t xml:space="preserve">Tool to estimate predicted utilities available at: http://www.herc.ox.ac.uk/downloads/supp_pub/sf12eq5d. Early version presented at HESG {Gray, 2004 #251}. Validated by {Poole, 2009 #9}, {Gabbe, 2015 #405},  {Rowen, 2009 #12} and  {Ayis, 2015 #406} </t>
  </si>
  <si>
    <t>Tool to estimate predicted utilities available at: http://www.herc.ox.ac.uk/downloads/supp_pub/sf12eq5d. Early version (including two-part model) presented at HESG. Validated by Poole et al (2009, Br J Dermatol. 161, 1335-40), Gabbe et al (2015 Popul Health Metr. 13, 14) and Rowen et al (2009, Health Qual Life Outcomes. 7, 27); Ayis (2015 BMJ Open, 5(6), e007101).</t>
  </si>
  <si>
    <t>Gray, L. A., Hernandez Alava, M., &amp; Wailoo, A. J. (2021). Mapping the EORTC QLQ-C30 to EQ-5D-3L in patients with breast cancer. BMC Cancer, 21(1), 1237. https://doi.org/10.1186/s12885-021-08964-5. Hernández Alava, M., Wailoo, A., Pudney, S., Gray, L., &amp; Manca, A. (2020). Mapping clinical outcomes to generic preference-based outcome measures: development and comparison of methods. Health Technol Assess, 24(34), 1-68. https://doi.org/10.3310/hta24340.</t>
  </si>
  <si>
    <t>{Gray, 2021 #949}{Hernández Alava, 2020 #907}</t>
  </si>
  <si>
    <t>Gray L. A., Wailoo A. J., Hernandez Alava M. (2018). Mapping the FACT-B Instrument to EQ-5D-3L in Patients with Breast Cancer Using Adjusted Limited Dependent Variable Mixture Models versus Response Mapping. Value in Health. 21, 1399-1405. Hernández Alava, M., Wailoo, A., Pudney, S., Gray, L., &amp; Manca, A. (2020). Mapping clinical outcomes to generic preference-based outcome measures: development and comparison of methods. Health Technol Assess, 24(34), 1-68. https://doi.org/10.3310/hta24340.</t>
  </si>
  <si>
    <t>{Gray, 2018 #650}{Hernández Alava, 2020 #907}</t>
  </si>
  <si>
    <t>Gray L. A., Hernandez Alava M, Wailoo A. J. (2018). Development of Methods for the Mapping of Utilities Using Mixture Models: Mapping the AQLQ-S to the EQ-5D-5L and the HUI3 in Patients with Asthma. Value in Health. 21, 748-757. Hernández Alava, M., Wailoo, A., Pudney, S., Gray, L., &amp; Manca, A. (2020). Mapping clinical outcomes to generic preference-based outcome measures: development and comparison of methods. Health Technol Assess, 24(34), 1-68. https://doi.org/10.3310/hta24340.</t>
  </si>
  <si>
    <t>{Gray, 2018 #668}{Hernández Alava, 2020 #907}</t>
  </si>
  <si>
    <t>Sydney Asthma Quality of Life Questionnaire (AQLQ or AQLQ-S)</t>
  </si>
  <si>
    <t>Asthma</t>
  </si>
  <si>
    <t>ALDVMM, beta-based mixture model</t>
  </si>
  <si>
    <t>Asthma Quality of Life Questionnaire (AQLQ)</t>
  </si>
  <si>
    <t>Grochtdreis, T., Brettschneider, C., Hajek, A., Schierz, K., Hoyer, J., &amp; Koenig, H.-H. (2016). Mapping the Beck Depression Inventory to the EQ-5D-3L in Patients with Depressive Disorders. The Journal of Mental Health Policy and Economics, 19, 79-89.</t>
  </si>
  <si>
    <t>{Grochtdreis, 2016 #525}</t>
  </si>
  <si>
    <t>Beck Depression Inventory (BDI)</t>
  </si>
  <si>
    <t>MM-estimator</t>
  </si>
  <si>
    <t>Gu N. Y., Botteman M. F., Ji X., Bell C. F., Carter J. A., van Hout B. (2011). Mapping of the Insomnia Severity Index and other sleep measures to EuroQol EQ-5D health state utilities. Health Qual Life Outcomes. 9, 119.</t>
  </si>
  <si>
    <t>{Gu, 2011 #238}</t>
  </si>
  <si>
    <t>Insomnia Severity Index (ISI)</t>
  </si>
  <si>
    <t>Adults with sleep problems</t>
  </si>
  <si>
    <t>Gu N. Y., Bell C., Botteman M. F., Ji X., Carter J. A., van Hout B. (2012). Estimating preference-based EQ-5D health state utilities or item responses from neuropathic pain scores. Patient. 5 (3), 185-97.</t>
  </si>
  <si>
    <t>{Gu, 2012 #213}</t>
  </si>
  <si>
    <t>11-point pain intensity numerical rating scale (PI-NRS-11)</t>
  </si>
  <si>
    <t>Painful diabetic peripheral neuropathy or post-herpetic neuralgia</t>
  </si>
  <si>
    <t>Monte Carlo ("repeated" simulations but number not stated)</t>
  </si>
  <si>
    <t>Preliminary version presented as a poster at EuroQoL plenary</t>
  </si>
  <si>
    <t>Preliminary version presented as a poster at EuroQoL plenary.</t>
  </si>
  <si>
    <t>Guo, W., Xie, S., Wang, D., &amp; Wu, J. (2024). Mapping IWQOL-Lite onto EQ-5D-5L and SF-6Dv2 among overweight and obese population in China. Qual Life Res, 33(3), 817–829. https://doi.org/10.1007/s11136-023-03568-x</t>
  </si>
  <si>
    <t>{Guo, 2024 #964}</t>
  </si>
  <si>
    <t>Impact of Weight on Quality of Life-Lite (IWQOL-Lite)</t>
  </si>
  <si>
    <t>Overweight and obesity</t>
  </si>
  <si>
    <t>Hagiwara, Y., Shiroiwa, T., Taira, N., Kawahara, T., Konomura, K., Noto, S., Fukuda, T., &amp; Shimozuma, K. (2022). Gradient Boosted Tree Approaches for Mapping European Organization for Research and Treatment of Cancer Quality of Life Questionnaire Core 30 Onto 5-Level Version of EQ-5D Index for Patients With Cancer. Value Health. https://doi.org/10.1016/j.jval.2022.07.020.</t>
  </si>
  <si>
    <t>{Hagiwara, 2022 #881}</t>
  </si>
  <si>
    <t>Cancer: locally advanced, metastatic, or recurrent solid tumor</t>
  </si>
  <si>
    <t>Gradient boosted tree (GBT) using direct and response mapping</t>
  </si>
  <si>
    <t>Algorithm to predict EQ-5D-5L is available at: https://github.com/YasuhiroHagiwara/GBTmapping</t>
  </si>
  <si>
    <t>Hagiwara, Y., Shiroiwa, T., Taira, N., Kawahara, T., Konomura, K., Noto, S., Fukuda, T., &amp; Shimozuma, K. (2020). Mapping EORTC QLQ-C30 and FACT-G onto EQ-5D-5L index for patients with cancer. Health Qual Life Outcomes, 18(1), 354. https://doi.org/10.1186/s12955-020-01611-w.</t>
  </si>
  <si>
    <t>{Hagiwara, 2020 #908}</t>
  </si>
  <si>
    <t>2-part linear regression; 2-part beta regression</t>
  </si>
  <si>
    <t>beta regression; tweedie regression</t>
  </si>
  <si>
    <t>Hartman, J. D., Craig, B. M. (2018). Comparing and transforming PROMIS utility values to the EQ-5D. Qual Life Res. 27(3), 725-733.</t>
  </si>
  <si>
    <t>{Hartman, 2018 #686}</t>
  </si>
  <si>
    <t>Patient Reported Outcomes Measurement Information System (PROMIS-29)</t>
  </si>
  <si>
    <t>non-linear power funcation; polynomial (quadratic and cubic)</t>
  </si>
  <si>
    <t>piecewise linear</t>
  </si>
  <si>
    <t>Hatswell A. J., Vegter S. (2016). Measuring quality of life in opioid-induced constipation: mapping EQ-5D-3L and PAC-QOL. Health Economics Review. 6, 14.</t>
  </si>
  <si>
    <t>{Hatswell, 2016 #527}</t>
  </si>
  <si>
    <t xml:space="preserve">Patient Assessment of Constipation quality of life (PAC-QOL) </t>
  </si>
  <si>
    <t>Opioid-induced constipation</t>
  </si>
  <si>
    <t>Parker et al. {Parker, 2011 #150} algorithm is validated in this study.</t>
  </si>
  <si>
    <t>Hawthorne, G., Buchbinder, R., &amp; Defina, J. (2000). Functional status and health-related quality of life assessment in patients with rheumatoid arthritis. Centre for Health Program Evaluation, working paper 116.</t>
  </si>
  <si>
    <t>{Hawthorne, 2000 #483}</t>
  </si>
  <si>
    <t>Pennington et al {Pennington, 2014 #443} compare performance against different mapping algorithms and assess impact on an economic model.</t>
  </si>
  <si>
    <t>Pennington et al (2014, Value Health, 17, 762-771) compare performance against different mapping algorithms and assess impact on an economic model.</t>
  </si>
  <si>
    <t>AQoL</t>
  </si>
  <si>
    <t>Hawton A., Green C., Telford C. J., Wright D. E., Zajicek J. P. (2011). The use of multiple sclerosis condition-specific measures to inform health policy decision-making: mapping from the MSWS-12 to the EQ-5D. Mult Scler. 18 (6), 853-61.</t>
  </si>
  <si>
    <t>{Hawton, 2011 #222}</t>
  </si>
  <si>
    <t>12-item Multiple Sclerosis Walking Scale (MSWS-12)</t>
  </si>
  <si>
    <t>Cost utility analysis results of this algorithm and that by {Sidovar, 2013 #327} are compared in {Limone, 2013 #326}</t>
  </si>
  <si>
    <t>Cost utility analysis results of this algorithm and that by Sidovar, et al 2013 are compared in Limone, B. L., Sidovar, M. F., &amp; Coleman, C. I. (2013). Estimation of the effect of dalfampridine on health utility by mapping the MSWS-12 to the EQ-5D in multiple sclerosis patients. Health Qual Life Outcomes, 11(1), 105.</t>
  </si>
  <si>
    <t>Hawton A., Green C., Telford C., Zajicek J., Wright D. (2012). Using the Multiple Sclerosis Impact Scale to Estimate Health State Utility Values: Mapping from the MSIS-29, Version 2, to the EQ-5D and the SF-6D. Value Health. 15 (8), 1084-91.</t>
  </si>
  <si>
    <t>{Hawton, 2012 #301}</t>
  </si>
  <si>
    <t>29-item Multiple Sclerosis Impact Scale (MSIS-29)</t>
  </si>
  <si>
    <t>Previously presented at HESG</t>
  </si>
  <si>
    <t>Previously presented at HESG.</t>
  </si>
  <si>
    <t>He, Z., Liang, W., Xu, W., Huang, W., Wang, X., Huang, K., &amp; Yang, L. (2022). Mapping the FACT-G to EQ-5D-3L utility index in cancer with the Chinese values set. Expert Rev Pharmacoecon Outcomes Res, 22(7), 1103-1116. Pre-print available at: https://doi.org/10.21203/rs.3.rs-615349/v1</t>
  </si>
  <si>
    <t>{He, 2022 #931}</t>
  </si>
  <si>
    <t>Functional Assessment of Cancer Therapy-General (FACT-G)</t>
  </si>
  <si>
    <t>Lung, breast, stomach, esophageal, colorectal, or liver cancer</t>
  </si>
  <si>
    <t>Heredi, E., Rencz, F., Balogh, O., Gulacsi, L., Herszenyi, K., Hollo, P., Jokai, H., Karpati, S., Pentek, M., Remenyik, E., Szegedi, A., &amp; Brodszky, V. (2014). Exploring the relationship between EQ-5D, DLQI and PASI, and mapping EQ-5D utilities: a cross-sectional study in psoriasis from Hungary. Eur J Health Econ, 15 Suppl 1, 111-119.</t>
  </si>
  <si>
    <t>{Heredi, 2014 #373}</t>
  </si>
  <si>
    <t>Dermatology Life Quality Index (DLQI), VAS for disease severity and clinical indicators</t>
  </si>
  <si>
    <t>Hernandez Alava, M., Sasso, A., Hnynn Si, P. E., Gittus, M., Powell, R., Dunn, L., Fotheringham, J. (2023). Relationship Between Standardized Measures of Chronic Kidney Disease-associated Pruritus Intensity and Health-related Quality of Life Measured with the EQ-5D Questionnaire: A Mapping Study. Acta Derm Venereol, 103, adv11604. https://doi.org/10.2340/actadv.v103.11604</t>
  </si>
  <si>
    <t>{Hernandez Alava, 2023 #1051}</t>
  </si>
  <si>
    <t>The Worst Itching Intensity Numerical Rating Scale (WI-NRS)</t>
  </si>
  <si>
    <t>Adjusted Limited Dependent Variable Mixture Model (ALDVMM)</t>
  </si>
  <si>
    <t>Coefficients available at: https://medicaljournalssweden.se/actadv/article/view/11604/23306</t>
  </si>
  <si>
    <t>The 5-D itch scale</t>
  </si>
  <si>
    <t>Coefficients available at: https://medicaljournalssweden.se/actadv/article/view/11604/23307</t>
  </si>
  <si>
    <t>Hernandez Alava, M., Wailoo, A., Chrysanthou, G., Barcelos, F., van Gaalen, F. A., Santos, H., Fagerli, K. M., Gago, L., Margarida Cunha, M., van de Sande, M., Couto, M. C., Bernardes, M., Ramonda, R., Exarchou, S., Carvalho, P. D., van der Heijde, D., &amp; Machado, P. M. (2022). Measuring quality of life of patients with axial spondyloarthritis for economic evaluation. RMD Open, 8(1). https://doi.org/10.1136/rmdopen-2021-001955.</t>
  </si>
  <si>
    <t>{Hernandez Alava, 2022 #880}</t>
  </si>
  <si>
    <t>Ankylosing Spondylitis Disease Activity Score (ASDAS)</t>
  </si>
  <si>
    <t>Axial spondyloarthritis (axSpA)</t>
  </si>
  <si>
    <t>beta distribution-based mixtures</t>
  </si>
  <si>
    <t>Coefficients available in data supplement 1. Online calculator available in data supplement 2.</t>
  </si>
  <si>
    <t>Coefficients available in data supplement 1. Online calculator available in data supplement 2. A third mapping model, mapping from BASDAI (Bath Ankylosing Spondylitis Disease Activity Score) and BASFI (Bath Ankylosing Spondylitis Functional Index) was also estimated, but coefficients are not available.</t>
  </si>
  <si>
    <t>Ankylosing Spondylitis Disease Activity Score (ASDAS) and Bath Ankylosing Spondylitis Disease Activity Index (BASDAI)</t>
  </si>
  <si>
    <t>Adjusted Limited Dependent Variable Mixture Model (ALDVMM); beta distribution-based mixtures</t>
  </si>
  <si>
    <t>Hernandez-Alava, M., &amp; Pudney, S. (2017). Econometric modelling of multiple self-reports of health states: The switch from EQ-5D-3L to EQ-5D-5L in evaluating drug therapies for rheumatoid arthritis. J Health Econ, 55, 139-152. Hernández Alava, M., Wailoo, A., Pudney, S., Gray, L., &amp; Manca, A. (2020). Mapping clinical outcomes to generic preference-based outcome measures: development and comparison of methods. Health Technol Assess, 24(34), 1-68. https://doi.org/10.3310/hta24340.</t>
  </si>
  <si>
    <t>{Hernandez-Alava, 2017 #696}{Hernández Alava, 2020 #907}</t>
  </si>
  <si>
    <t>EQ-5D-5L, Health Assessment Questionnaire (HAQ) and pain on VAS</t>
  </si>
  <si>
    <t>Multi-equation ordinal response model incorporating a copula specifcation with normal mixture marginals</t>
  </si>
  <si>
    <t>previously reported as {Hernández Alava, 2016 #637}</t>
  </si>
  <si>
    <t>Previously reported as Hernández Alava, M., &amp; Pudney, S. (2016). Copula-based modelling of self-reported health states: An application to the use of EQ-5D-3L and EQ-5D-5L in evaluating drug therapies for rheumatic disease. University of Sheffield, HEDS Discussion Paper No. 16.06   Retrieved 12 April 2017, from https://www.sheffield.ac.uk/polopoly_fs/1.558104!/file/DP_16.06_EQ5D_M.Hernandez_S.Pudney.pdf</t>
  </si>
  <si>
    <t>EQ-5D, Health Assessment Questionnaire (HAQ) and pain on VAS</t>
  </si>
  <si>
    <t>Hernández Alava M., Wailoo A. J., Ara R. (2012). Tails from the peak district: adjusted limited dependent variable mixture models of EQ-5D questionnaire health state utility values. Value Health. 15 (3), 550-61.</t>
  </si>
  <si>
    <t>{Hernández Alava, 2012 #247}</t>
  </si>
  <si>
    <t>467 patients</t>
  </si>
  <si>
    <t xml:space="preserve">Pre-publication version including appendix giving methods for calculating predictions available at: http://www.sheffield.ac.uk/polopoly_fs/1.215354!/file/10.08.pdf. Covariance matrix available at http://www.sheffield.ac.uk/scharr/sections/heds/dps-2010. </t>
  </si>
  <si>
    <t>Hernández Alava, M., Wailoo, A., Wolfe, F., &amp; Michaud, K. (2013). The relationship between EQ-5D, HAQ and pain in patients with rheumatoid arthritis. Rheumatology (Oxford), 52, 944-950; Hernandez Alava, M., Wailoo, A., Wolfe, F., &amp; Michaud, K. (2014). A comparison of direct and indirect methods for the estimation of health utilities from clinical outcomes. Med Decis Making, 34(7), 919-930.</t>
  </si>
  <si>
    <t>{Hernandez Alava, 2013 #390}{Hernandez Alava, 2014 #458}</t>
  </si>
  <si>
    <t>Health Assessment Questionnaire (HAQ) and pain on VAS</t>
  </si>
  <si>
    <t>limited dependent variable mixture model. Response mapping conducted using generalised ordered probit</t>
  </si>
  <si>
    <t>Covariance matrix available at http://rheumatology.oxfordjournals.org/content/52/5/944/suppl/DC1.  Previously published as a HEDS Discussion Paper {Hernández Alava, 2012 #246}, which also gives coefficients for response mapping model.</t>
  </si>
  <si>
    <t>Covariance matrix available at http://rheumatology.oxfordjournals.org/content/52/5/944/suppl/DC1. Previously published as a HEDS Discussion Paper (http://www.nicedsu.org.uk/Mapping%20of%20EQ-5D.DP.pdf), which also gives coefficients for response mapping model.</t>
  </si>
  <si>
    <t xml:space="preserve">Hoyle, C. K., Tabberer, M., Brooks, J. (2016). Mapping the COPD Assessment Test onto EQ-5D. Value in Health, 19, 469-477. </t>
  </si>
  <si>
    <t>{Hoyle, 2016 #528}</t>
  </si>
  <si>
    <t>COPD Assessment Test</t>
  </si>
  <si>
    <t>COPD</t>
  </si>
  <si>
    <t>MLR to estimate probability EQ-5D &lt; 0.5, OLS for &lt;0.5, MLR or OLS for 0.5&lt;EQ-5D&lt;1</t>
  </si>
  <si>
    <t>Huang, D., Zeng, D., Tang, Y., Jiang, L., &amp; Yang, Q. (2024). Mapping the EORTC QLQ-C30 and QLQ H&amp;N35 to the EQ-5D-5L and SF-6D for papillary thyroid carcinoma. Qual Life Res, 33(2), 491–505. https://doi.org/10.1007/s11136-023-03540-9</t>
  </si>
  <si>
    <t>{Huang, 2024 #968}</t>
  </si>
  <si>
    <t>Papillary thyroid carcinoma (PTC)</t>
  </si>
  <si>
    <t>probit</t>
  </si>
  <si>
    <t>Head &amp; Neck cancer module (QLQ H&amp;N35)</t>
  </si>
  <si>
    <t>Huang, D., Peng, J., Chen, N., Yang, Q., &amp; Jiang, L. (2023). Mapping study of papillary thyroid carcinoma in China: Predicting EQ-5D-5L utility values from FACT-H&amp;N. Front Public Health, 11, 1076879. https://doi.org/10.3389/fpubh.2023.1076879</t>
  </si>
  <si>
    <t>{Huang, 2023 #1021}</t>
  </si>
  <si>
    <t>FACT H&amp;N (Functional assessment questionnaire for the treatment of head and neck cancer)</t>
  </si>
  <si>
    <t>beta regression; finite mixture models</t>
  </si>
  <si>
    <t xml:space="preserve">coefficients for models can be found at: https://www.frontiersin.org/articles/10.3389/fpubh.2023.1076879/full#supplementary-material </t>
  </si>
  <si>
    <t>Huang I. C., Frangakis C., Atkinson M. J., Willke R. J., Leite W. L., Vogel W. B., et al. (2008). Addressing ceiling effects in health status measures: a comparison of techniques applied to measures for people with HIV disease. Health Serv Res. 43 (1 Pt 1), 327-39.</t>
  </si>
  <si>
    <t>{Huang, 2008 #244}</t>
  </si>
  <si>
    <t>Medical Outcomes Study Health-Related Quality of Life Measures in HIV/AIDS (MOS-HIV)</t>
  </si>
  <si>
    <t>latent class model</t>
  </si>
  <si>
    <t>Hurst, N. P., Kind, P., Ruta, D., Hunter, M., &amp; Stubbings, A. (1997). Measuring health-related quality of life in rheumatoid arthritis: validity, responsiveness and reliability of EuroQol (EQ-5D). Br J Rheumatol, 36(5), 551-559.</t>
  </si>
  <si>
    <t>{Hurst, 1997 #469}</t>
  </si>
  <si>
    <t>Health Assessment Questionnaire (HAQ), pain visual acuity, ACR disease activity and clinical measures</t>
  </si>
  <si>
    <t xml:space="preserve">Hua, A. Y., Westin, O., Hamrin Senorski, E., Svantesson, E., Grassi, A., Zaffagnini, S., Samuelsson, K., Svensson, M. (2018). Mapping functions in health-related quality of life: mapping from the Achilles Tendon Rupture Score to the EQ-5D. Knee Surg Sports Traumatol Arthrosc, 26(10), 3083-3088. </t>
  </si>
  <si>
    <t>{Hua, 2018 #672}</t>
  </si>
  <si>
    <t>Achilles Tendon Rupture Score (ATRS)</t>
  </si>
  <si>
    <t>Achilles tendon rupture</t>
  </si>
  <si>
    <t>Multilevel model</t>
  </si>
  <si>
    <t>Hunger, M., Eriksson, J., Regnier, S. A., Mori, K., Spertus, J. A., &amp; Cristino, J. (2020). Mapping the Kansas City Cardiomyopathy Questionnaire (KCCQ) Onto EQ-5D-3L in Heart Failure Patients: Results for the Japanese and UK Value Sets. MDM Policy Pract, 5(2), 2381468320971606. https://doi.org/10.1177/2381468320971606.</t>
  </si>
  <si>
    <t>{Hunger, 2020 #905}</t>
  </si>
  <si>
    <t>Kansas City Cardiomyopathy Questionnaire (KCCQ)</t>
  </si>
  <si>
    <t>Jang R. W., Isogai P. K., Mittmann N., Bradbury P. A., Shepherd F. A., Feld R., et al. (2010). Derivation of utility values from European Organization for Research and Treatment of Cancer Quality of Life-Core 30 questionnaire values in lung cancer. Journal of Thoracic Oncology. 5 (12), 1953-7.</t>
  </si>
  <si>
    <t>Lung cancer</t>
  </si>
  <si>
    <t>{Crott, 2014 #371}{Doble, 2014 #395;Doble, 2016 #492}{Crott, 2018 #674}</t>
  </si>
  <si>
    <t>Externally validated by {Crott, 2014 #371}{Doble, 2016 #492}{Crott, 2018 #674} and {Marriott, 2017 #719}</t>
  </si>
  <si>
    <t>Externally validated by: Crott, R. (2014) Expert Rev Pharmacoecon Outcomes Res 1-8; and Doble, B., &amp; Lorgelly, P. (2016). Qual Life Res, 25(4), 891-911; Marriott, E-R et al. (2017). Journal of Medical Economics, 20, 193-199.</t>
  </si>
  <si>
    <t>Jia H., Zack M. M., Moriarty D. G., Fryback D. G. (2011). Predicting the EuroQol Group's EQ-5D Index from CDC's "Healthy Days" in a US Sample. Med Decis Making. 31 (1), 174.</t>
  </si>
  <si>
    <t>{Jia, 2011 #7}</t>
  </si>
  <si>
    <t>Healthy Days, developed by Centers for Disease Control and Prevention (CDC)</t>
  </si>
  <si>
    <t>Spline regressions (locally piecewise polynomial regression)</t>
  </si>
  <si>
    <t>Jiang, L., Zhou, H., Yang, Q., Luo, X., &amp; Huang, D. (2024). Development of algorithms to estimate the EQ-5D-5L from the FACT-L in patients with lung cancer: a mapping study. Qual Life Res, 33(3), 805–816. https://doi.org/10.1007/s11136-023-03567-y</t>
  </si>
  <si>
    <t>{Jiang, 2024 #977}</t>
  </si>
  <si>
    <t>Functional Assessment of Cancer Therapy-Lung (FACT-L)</t>
  </si>
  <si>
    <t>Joyce, V. R., Sun, H., Barnett, P. G., Bansback, N., Griffin, S. C., Bayoumi, A. M., Anis, A. H., Sculpher, M., Cameron, W., Brown, S. T., Holodniy, M., &amp; Owens, D. K. (2017). Mapping MOS-HIV to HUI3 and EQ-5D-3L in Patients With HIV. MDM Policy Pract, 2(2):2381468317716440.</t>
  </si>
  <si>
    <t>{Joyce, 2017 #699}</t>
  </si>
  <si>
    <t>Medical Outcomes Study HIV Health Survey (MOS-HIV)</t>
  </si>
  <si>
    <t>Kaambwa, B., &amp; Ratcliffe, J. (2018). Predicting EuroQoL 5 Dimensions 5 Levels (EQ-5D-5L) Utilities from Older People's Quality of Life Brief Questionnaire (OPQoL-Brief) Scores. Patient, 11(1), 39-54.</t>
  </si>
  <si>
    <t>{Kaambwa, 2018 #703}</t>
  </si>
  <si>
    <t>Older People's Quality of Life Brief Questionnaire (OPQoL-Brief)</t>
  </si>
  <si>
    <t>Community-based older people</t>
  </si>
  <si>
    <t>beta binomial regression model, robust Majorise–Minimise (MM) estimator</t>
  </si>
  <si>
    <t>Kaambwa, B., Smith, C., de Lacey, S., Ratcliffe, J. (2018). Does Selecting Covariates Using Factor Analysis in Mapping Algorithms Improve Predictive Accuracy? A Case of Predicting EQ-5D-5L and SF-6D Utilities from the Women's Health Questionnaire. Value in Health, 21(10), 1205-1217.</t>
  </si>
  <si>
    <t>{Kaambwa, 2018 #655}</t>
  </si>
  <si>
    <t>Women's Health Questionnaire (WHQ-23)</t>
  </si>
  <si>
    <t>Women's health</t>
  </si>
  <si>
    <t>beta-binomial; robust MM-estimator; multinomial logistic</t>
  </si>
  <si>
    <t>Kaambwa, B., Chen, G., Ratcliffe, J., Iezzi, A., Maxwell, A., &amp; Richardson, J. (2017). Mapping Between the Sydney Asthma Quality of Life Questionnaire (AQLQ-S) and Five Multi-Attribute Utility Instruments (MAUIs). PharmacoEconomics, 35, 111-124.</t>
  </si>
  <si>
    <t>{Kaambwa, 2017 #529}</t>
  </si>
  <si>
    <t xml:space="preserve">Sydney Asthma Quality of Life Questionnaire (AQLQ-S) </t>
  </si>
  <si>
    <t xml:space="preserve">beta binomial regression model </t>
  </si>
  <si>
    <t xml:space="preserve">Part of the MIC multi-national study </t>
  </si>
  <si>
    <t>{Richardson, 2014 #394}{Richardson, 2012 #332;Richardson, 2012 #338;Richardson, 2012 #339;Richardson, 2012 #340;Richardson, 2012 #341;Richardson, 2013 #342}{Chen, 2016 #491}</t>
  </si>
  <si>
    <t xml:space="preserve">Beta Binomial regression model </t>
  </si>
  <si>
    <t>Kaambwa, B., Billingham, L., &amp; Bryan, S. (2013). Mapping utility scores from the Barthel index. Eur J Health Econ, 14(2), 231-241.</t>
  </si>
  <si>
    <t>{Kaambwa, 2013 #144}</t>
  </si>
  <si>
    <t>Barthel index</t>
  </si>
  <si>
    <t>Older people</t>
  </si>
  <si>
    <t>Monte Carlo (N=11)</t>
  </si>
  <si>
    <t>Kangwanrattanakul, K. (2022). Mapping of the World Health Organization Quality of Life Brief (WHOQOL-BREF) to the EQ-5D-5L in the General Thai Population. Pharmacoecon Open. https://doi.org/10.1007/s41669-022-00380-0.</t>
  </si>
  <si>
    <t>{Kangwanrattanakul, 2022 #878}</t>
  </si>
  <si>
    <t>World Health Organization Quality of Life Brief (WHOQOL-BREF)</t>
  </si>
  <si>
    <t>Kay, S., Tolley, K., Colayco, D., Khalaf, K., Anderson, P., &amp; Globe, D. (2013). Mapping EQ-5D utility scores from the Incontinence Quality of Life Questionnaire among patients with neurogenic and idiopathic overactive bladder. Value Health, 16(2), 394-402.</t>
  </si>
  <si>
    <t>{Kay, 2013 #345}</t>
  </si>
  <si>
    <t>Incontinence-specific Quality of Life questionnaire (I-QOL)</t>
  </si>
  <si>
    <t>Overactive bladder</t>
  </si>
  <si>
    <t>Coefficients are given in the supplementary information available at http://ezproxy.ouls.ox.ac.uk:2070/science/article/pii/S1098301512042714#MMCvFirst</t>
  </si>
  <si>
    <t>Kay, S., &amp; Ferreira, A. (2014). Mapping the 25-item National Eye Institute Visual Functioning Questionnaire (NEI VFQ-25) to EQ-5D utility scores. Ophthalmic Epidemiol, 21(2), 66-78.</t>
  </si>
  <si>
    <t>{Kay, 2014 #383}</t>
  </si>
  <si>
    <t>25-item National Eye Institute Visual Functioning Questionnaire (NEI-VFQ-25)</t>
  </si>
  <si>
    <t>Diabetic macular oedema</t>
  </si>
  <si>
    <t>reverse 2-part GEE</t>
  </si>
  <si>
    <t>Kent, S., Gray, A., Schlackow, I., Jenkinson, C., &amp; McIntosh, E. (2015). Mapping from the Parkinson's Disease Questionnaire PDQ-39 to the Generic EuroQol EQ-5D-3L: The Value of Mixture Models. Med Decis Making 35(7):902-11.</t>
  </si>
  <si>
    <t>{Kent, 2015 #423}</t>
  </si>
  <si>
    <t>39-item Parkinson’s Disease Questionnaire (PDQ-39)</t>
  </si>
  <si>
    <t>2 part beta regression</t>
  </si>
  <si>
    <t>finite mixture models, mixing either linear regression or beta regression</t>
  </si>
  <si>
    <t>Earlier versions of this work were presented at the 14th Biennial European Meeting of the Society for Medical Decision Making, Oslo, Norway, June 10-12 and at the 18th International Conference of Parkinson’s Disease and Movement Disorders, Stockholm, June 2014.</t>
  </si>
  <si>
    <t>Kent, S., McIntosh, E., Gray, A., Jenkinson, C., Clarke, C., Gray, R., Williams, A., &amp; Wheatley, K. (2012). Mapping algorithms from the Parkinson’s Disease Questionnaire to EuroQoL EQ-5D. Poster presentation at the 14th Biennial European Meeting of the Society for Medical Decision Making, Oslo, Norway, June 10-12. Poster and regression coefficients are available from the authors on request.</t>
  </si>
  <si>
    <t>{Kent, 2012 #351}</t>
  </si>
  <si>
    <t>Khan, I., &amp; Morris, S. (2014). A non-linear beta-binomial regression model for mapping EORTC QLQ- C30 to the EQ-5D-3L in lung cancer patients: a comparison with existing approaches. Health Qual Life Outcomes, 12, 163.</t>
  </si>
  <si>
    <t>{Khan, 2014 #456}</t>
  </si>
  <si>
    <t>quadratic mixed effects model, quantile fixed effects model, mixed effects beta binomial model</t>
  </si>
  <si>
    <t>external validation {Gregory, 2020 #910}</t>
  </si>
  <si>
    <t>External validation and comparison with other mapping algorithms by Gregory (2020) Health Econ Rev, 10(1) 10.</t>
  </si>
  <si>
    <t>Khan, I. Morris, S. Pashayan, N. Matata, B. Bashir, Z. Maguirre, J. 2016. Comparing the mapping between EQ-5D-5L, EQ-5D-3L and the EORTC-QLQ-C30 in non-small cell lung cancer patients. Health and Quality of Life Outcomes. 14(1):60.</t>
  </si>
  <si>
    <t>{Khan, 2016 #499}</t>
  </si>
  <si>
    <t>Linear random effects</t>
  </si>
  <si>
    <t>limited dependent variable mixture model (LDVMM); beta binomial model</t>
  </si>
  <si>
    <t>External validation and comparison with other mapping algorithms by {Woodcock, 2018 #658}</t>
  </si>
  <si>
    <t>External validation and comparison with other mapping algorithms by Woodcock &amp; Doble (2018) Med Decis Making, 38(8), 954-967; Gregory (2020) Health Econ Rev, 10(1) 10.</t>
  </si>
  <si>
    <t>Khan, K., Mistry, H., Matharu, M. et al. Mapping between headache specific and generic preference-based health-related quality of life measures. BMC Med Res Methodol 22, 277 (2022). https://doi.org/10.1186/s12874-022-01762-y</t>
  </si>
  <si>
    <t>{Khan, 2022 #928}</t>
  </si>
  <si>
    <t>Chronic headache</t>
  </si>
  <si>
    <t xml:space="preserve">Chronic Headache Questionnaire (CH-QLQ) </t>
  </si>
  <si>
    <t>Khan, K. A., Madan, J., Petrou, S., &amp; Lamb, S. E. (2014). Mapping between the Roland Morris Questionnaire and generic preference-based measures. Value Health, 17(6), 686-695. Madan, J., Khan, K. A., Petrou, S., &amp; Lamb, S. E. (2017). Can Mapping Algorithms Based on Raw Scores Overestimate QALYs Gained by Treatment? A Comparison of Mappings Between the Roland-Morris Disability Questionnaire and the EQ-5D-3L Based on Raw and Differenced Score Data. PharmacoEconomics.</t>
  </si>
  <si>
    <t>{Khan, 2014 #455}{Madan, 2017 #534}</t>
  </si>
  <si>
    <t xml:space="preserve">Roland Morris Questionnaire (RMQ) </t>
  </si>
  <si>
    <t>Low back pain</t>
  </si>
  <si>
    <t>generalized additive model, beta regression model, finite mixture model, fractional logit and (for EQ-5D only) models of change from baseline</t>
  </si>
  <si>
    <t>Presented at HESG in January 2013 {Madan, 2013 #248}, which included the fractional logit model omitted from the final paper</t>
  </si>
  <si>
    <t>Presented at HESG in January 2013, which included the fractional logit model omitted from the final paper</t>
  </si>
  <si>
    <t>generalized additive model, beta regression model, finite mixture model, fractional logit</t>
  </si>
  <si>
    <t>Khan, K. A., Petrou, S., Rivero-Arias, O., Walters, S. J., &amp; Boyle, S. E. (2014). Mapping EQ-5D Utility Scores from the PedsQL Generic Core Scales. Pharmacoeconomics, 32(7), 693-706.</t>
  </si>
  <si>
    <t>{Khan, 2014 #454}</t>
  </si>
  <si>
    <t>Pediatric Quality of Life Inventory (PedsQL) General Core Scales (GCS)</t>
  </si>
  <si>
    <t>Children in general population aged 11-15</t>
  </si>
  <si>
    <t>Khairnar, R., Pugh, S. L., Sandler, H. M., Lee, W. R., Villalonga Olives, E., Mullins, C. D., Palumbo, F. B., Bruner, D. W., Shaya, F. T., Bentzen, S. M., Shah, A. B., Malone, S. C., Michalski, J. M., Dayes, I. S., Seaward, S. A., Albert, M., Currey, A. D., Pisansky, T. M., Chen, Y., Horwitz, E. M., DeNittis, A. S., Feng, F. Y., &amp; Mishra, M. V. (2021). Mapping expanded prostate cancer index composite to EQ5D utilities to inform economic evaluations in prostate cancer: Secondary analysis of NRG/RTOG 0415. PLoS One, 16(4), e0249123. https://doi.org/10.1371/journal.pone.0249123.</t>
  </si>
  <si>
    <t>{Khairnar, 2021 #946}</t>
  </si>
  <si>
    <t>Expanded Prostate Cancer Index Composite (EPIC)</t>
  </si>
  <si>
    <t>Kharroubi, S. A., Edlin, R., Meads, D., Browne, C., Brown, J., &amp; McCabe, C. (2015). Use of Bayesian Markov chain Monte Carlo methods to estimate EQ-5D utility scores from EORTC QLQ data in myeloma for use in cost-effectiveness analysis. Med Decis Making, 35(3), 351-360.</t>
  </si>
  <si>
    <t>{Kharroubi, 2015 #422}</t>
  </si>
  <si>
    <t>EORTC QLQ-C30 and QLQ-MY20 myeloma module</t>
  </si>
  <si>
    <t>Multiple myeloma</t>
  </si>
  <si>
    <t>OLS models where variance is a function of age and gender.</t>
  </si>
  <si>
    <t>Previously presented as Leeds Institute of Health Sciences Working Paper Number WP13_08. medhealth.leeds.ac.uk/download/343/auhe_wp13_08 {Kharroubi, 2013 #397}</t>
  </si>
  <si>
    <t>Previously presented as Leeds Institute of Health Sciences Working Paper Number WP13_08. medhealth.leeds.ac.uk/download/343/auhe_wp13_08.  Evaluated impact of estimating models in Bayesian framework and multiple imputation of missing data.</t>
  </si>
  <si>
    <t>Kim, H. L., Kim, D., Jang, E. J., Lee, M. Y., Song, H. J., Park, S. Y., Cho, S. K., Sung, Y. K., Choi, C. B., Won, S., Bang, S. Y., Cha, H. S., Choe, J. Y., Chung, W. T., Hong, S. J., Jun, J. B., Kim, J., Kim, S. K., Kim, T. H., Kim, T. J., Koh, E., Lee, H., Lee, H. S., Lee, J., Lee, S. S., Lee, S. W., Park, S. H., Shim, S. C., Yoo, D. H., Yoon, B. Y., Bae, S. C., &amp; Lee, E. K. (2016). Mapping health assessment questionnaire disability index (HAQ-DI) score, pain visual analog scale (VAS), and disease activity score in 28 joints (DAS28) onto the EuroQol-5D (EQ-5D) utility score with the KORean Observational study Network for Arthritis (KORONA) registry data. Rheumatol Int, 36(4), 505-513.</t>
  </si>
  <si>
    <t>{Kim, 2016 #500}</t>
  </si>
  <si>
    <t>Health Assessment Questionnaire Disability Index (HAQ-DI) and Disease Activity Score (DAS28)</t>
  </si>
  <si>
    <t>Health Assessment Questionnaire Disability Index (HAQ-DI) and visual analogue scale (VAS)</t>
  </si>
  <si>
    <t>Health Assessment Questionnaire Disability Index (HAQ-DI) and Disease Activity Score (DAS28) and visual analogue scale (VAS)</t>
  </si>
  <si>
    <t>Kim, S. H., Kim, S. O., Lee, S. I., &amp; Jo, M. W. (2014). Deriving a mapping algorithm for converting SF-36 scores to EQ-5D utility score in a Korean population. Health Qual Life Outcomes, 12, 145.</t>
  </si>
  <si>
    <t>{Kim, 2014 #453}</t>
  </si>
  <si>
    <t>General population, type 2 diabetes, stroke</t>
  </si>
  <si>
    <t>Kim E. J., Ko S. K., Kang H. Y. (2012). Mapping the cancer-specific EORTC QLQ-C30 and EORTC QLQ-BR23 to the generic EQ-5D in metastatic breast cancer patients. Qual Life Res. 21 (7), 1193-203.</t>
  </si>
  <si>
    <t>{Kim, 2012 #223}</t>
  </si>
  <si>
    <t>{Crott, 2014 #371}{Doble, 2014 #395;Doble, 2016 #492}</t>
  </si>
  <si>
    <t>Externally validated by {Doble, 2016 #492} and {Marriott, 2017 #719}</t>
  </si>
  <si>
    <t>EORTC breast cancer instrument (QLQ-BR23)</t>
  </si>
  <si>
    <t>EORTC QLQ-C30 and EORTC QLQ-BR23</t>
  </si>
  <si>
    <t>Kim, S. H., Jo, M. W., Kim, H. J., &amp; Ahn, J. H. (2012). Mapping EORTC QLQ-C30 onto EQ-5D for the assessment of cancer patients. Health Qual Life Outcomes, 10, 151.</t>
  </si>
  <si>
    <t>{Kim, 2012 #323}</t>
  </si>
  <si>
    <t>Cancer (28 different types, including breast and colorectal)</t>
  </si>
  <si>
    <t>Klapproth, C. P., van Bebber, J., Sidey-Gibbons, C. J., Valderas, J. M., Leplege, A., Rose, M., &amp; Fischer, F. (2020). Predicting EQ-5D-5L crosswalk from the PROMIS-29 profile for the United Kingdom, France, and Germany. Health Qual Life Outcomes, 18(1), 389. https://doi.org/10.1186/s12955-020-01629-0.</t>
  </si>
  <si>
    <t>{Klapproth, 2020 #903}</t>
  </si>
  <si>
    <t>Patient Reported Outcome Measurement Information System (PROMIS-29)</t>
  </si>
  <si>
    <t>Kleijburg, A., Wijnen, B., den Hollander, W., Evers, S., Kroon, H., &amp; Lokkerbol, J. (2024). Mapping of the health of the Nation Outcomes Scale (HoNOS) and Positive and Negative Symptom Scale (PANSS) to the EQ-5D-3L in psychosis patients using the PHAMOUS study. Expert Review of Pharmacoeconomics &amp; Outcomes Research, 25(3), 373–384. https://doi.org/10.1080/14737167.2024.2422456</t>
  </si>
  <si>
    <t>{Kleijburg, 2024 #976}</t>
  </si>
  <si>
    <t>Health of the Nation Outcome Scores (HoNOS)</t>
  </si>
  <si>
    <t>Psychotic disorders</t>
  </si>
  <si>
    <t>Least Absolute Shrinkage and Selection Operator (LASSO) regression, Random forest (RF) algorithm</t>
  </si>
  <si>
    <t>LASSO, RF</t>
  </si>
  <si>
    <t>Positive and Negative Syndrome Scale (PANNS)</t>
  </si>
  <si>
    <t>Kobelt, G., Jonsson, L., Lindgren, P., Young, A., &amp; Eberhardt, K. (2002). Modeling the progression of rheumatoid arthritis: a two-country model to estimate costs and consequences of rheumatoid arthritis. Arthritis Rheum, 46(9), 2310-2319. Kobelt, G., Lindgren, P., Lindroth, Y., Jacobson, L., &amp; Eberhardt, K. (2005). Modelling the effect of function and disease activity on costs and quality of life in rheumatoid arthritis. Rheumatology (Oxford), 44(9), 1169-1175. Kobelt, G., Lindgren, P., Singh, A., &amp; Klareskog, L. (2005). Cost effectiveness of etanercept (Enbrel) in combination with methotrexate in the treatment of active rheumatoid arthritis based on the TEMPO trial. Ann Rheum Dis, 64(8), 1174-1179.</t>
  </si>
  <si>
    <t>{Kobelt, 2002 #478}{Kobelt, 2005 #471;Kobelt, 2005 #477}</t>
  </si>
  <si>
    <t>Koltowska-Haggstrom M., Jonsson B., Isacson D., Bingefors K. (2007). Using EQ-5D to derive general population-based utilities for the quality of life assessment of growth hormone deficiency in adults (QoL-AGHDA). Value Health. 10 (1), 73-81.</t>
  </si>
  <si>
    <t>{Koltowska-Haggstrom, 2007 #288}</t>
  </si>
  <si>
    <t>QoL Assessment of Growth Hormone Deficiency in Adults questionnaire (QoL-AGHDA)</t>
  </si>
  <si>
    <t>Kontodimopoulos N., Aletras V. H., Paliouras D., Niakas D. (2009). Mapping the cancer-specific EORTC QLQ-C30 to the preference-based EQ-5D, SF-6D, and 15D instruments. Value Health. 12 (8), 1151-7.</t>
  </si>
  <si>
    <t>{Kontodimopoulos, 2009 #11}</t>
  </si>
  <si>
    <t>Gastric cancer</t>
  </si>
  <si>
    <t>External validation by {Rowen, 2012 #302}{Crott, 2014 #371}{Doble, 2014 #395;Doble, 2016 #492}</t>
  </si>
  <si>
    <t>External validation by {Rowen, 2012 #307}{Crott, 2014 #371}{Doble, 2016 #492} and {Marriott, 2017 #719}</t>
  </si>
  <si>
    <t>External validation by: Rowen, D et al. (2012). Value Health. 15, 1059-68; Crott, R. (2014) Expert Rev Pharmacoecon Outcomes Res 1-8; and Doble, B., &amp; Lorgelly, P. (2016). Qual Life Res, 25(4), 891-911; Marriott, E-R et al. (2017). Journal of Medical Economics, 20, 193-199.</t>
  </si>
  <si>
    <t>Kontodimopoulos, N., Bozios, P., Yfantopoulos, J., &amp; Niakas, D. (2013). Longitudinal predictive ability of mapping models: examining post-intervention EQ-5D utilities derived from baseline MHAQ data in rheumatoid arthritis patients. Eur J Health Econ, 14(2), 307-14.</t>
  </si>
  <si>
    <t>{Kontodimopoulos, 2013 #220}</t>
  </si>
  <si>
    <t>Modified Health Assessment Questionnaire (MHAQ)</t>
  </si>
  <si>
    <t>Kularatna, S., Senanayake, S., Chen, G., &amp; Parsonage, W. (2020). Mapping the Minnesota living with heart failure questionnaire (MLHFQ) to EQ-5D-5L in patients with heart failure. Health Qual Life Outcomes, 18(1), 115. https://doi.org/10.1186/s12955-020-01368-2.</t>
  </si>
  <si>
    <t>{Kularatna, 2020 #902}</t>
  </si>
  <si>
    <t>Mapping the Minnesota living with heart failure questionnaire (MLHFQ)</t>
  </si>
  <si>
    <t>robust MM estimator, beta regression, multivariable fractional polynomials</t>
  </si>
  <si>
    <t>Kumanomidou H, Kanai K, Oka A, et al. Mapping naso-ocular symptom scores to EQ-5D-5L utility values in Japanese cedar pollinosis. Allergology International, 2022, 71(2):207-213. https://doi.org/10.1016/j.alit.2021.11.002.</t>
  </si>
  <si>
    <t>{Kumanomidou, 2022 #927}</t>
  </si>
  <si>
    <t>Total naso-ocular symptom score (TSS)</t>
  </si>
  <si>
    <t>Lamu, A. N. (2020). Does linear equating improve prediction in mapping? Crosswalking MacNew onto EQ-5D-5L value sets. Eur J Health Econ, 21(6), 903-915. https://doi.org/10.1007/s10198-020-01183-y.</t>
  </si>
  <si>
    <t>{Lamu, 2020 #901}</t>
  </si>
  <si>
    <t>MacNew Heart Disease Quality of Life Questionnaire (MacNew)</t>
  </si>
  <si>
    <t>Coronary heart disease (CHD)</t>
  </si>
  <si>
    <t>one-inflated beta regression, fractional regression model, robust MM-estimator</t>
  </si>
  <si>
    <t>Uses MIC data</t>
  </si>
  <si>
    <t>Lamu, A. N., Chen, G., Gamst-Klaussen, T., Olsen, J. A. (2018). Do country-specific preference weights matter in the choice of mapping algorithms? The case of mapping the Diabetes-39 onto eight country-specific EQ-5D-5L value sets. Qual Life Res, 27 (7), 1801-1814</t>
  </si>
  <si>
    <t>{Lamu, 2018 #677}</t>
  </si>
  <si>
    <t>MM-estimation; fractional regression model (FRM); beta-binomial</t>
  </si>
  <si>
    <t>Lamu, A. N., Olsen, J. A. (2018). Testing alternative regression models to predict utilities: mapping the QLQ-C30 onto the EQ-5D-5L and the SF-6D. Qual Life Res, 27(11), 2823-2839.</t>
  </si>
  <si>
    <t>{Lamu, 2018 #662}</t>
  </si>
  <si>
    <t>extended estimation equations (EEE); beta-binomial; logistic quantile regression (LQR); fractional regression (FRM)</t>
  </si>
  <si>
    <t>Lawrence W. F., Fleishman J. A. (2004). Predicting EuroQoL EQ-5D preference scores from the SF-12 Health Survey in a nationally representative sample. Med Decis Making. 24 (2), 160-9.</t>
  </si>
  <si>
    <t>{Lawrence, 2004 #204}</t>
  </si>
  <si>
    <t>External validation and evaluation of impact on cost-utility results by Pickard et al (2005, Health Qual Life Outcomes. 3, 11) and Snedecor (2009, Sleep. 32, 817-24).</t>
  </si>
  <si>
    <t>Le, Q. A. (2014). Probabilistic mapping of the health status measure SF-12 onto the health utility measure EQ-5D using the US-population-based scoring models. Qual Life Res, 23(2), 459-466.</t>
  </si>
  <si>
    <t>{Le, 2014 #450}</t>
  </si>
  <si>
    <t>response mapping using multinomial logistic regression</t>
  </si>
  <si>
    <t>Models for UK time trade-off EQ-5D tariff and additional details of the methods and models presented here are shown in Le, Q. A., &amp; Doctor, J. N. (2011). Probabilistic mapping of descriptive health status responses onto health state utilities using Bayesian networks: an empirical analysis converting SF-12 into EQ-5D utility index in a national US sample. Med Care, 49(5), 451-460.</t>
  </si>
  <si>
    <t>Lee, C. F., Ng, R., Luo, N., Cheung, Y. B. (2018). Development of Conversion Functions Mapping the FACT-B Total Score to the EQ-5D-5L Utility Value by Three Linking Methods and Comparison with the Ordinary Least Square Method. Appl Health Econ Health Policy, 16(5), 685-695.</t>
  </si>
  <si>
    <t>{Lee, 2018 #667}</t>
  </si>
  <si>
    <t xml:space="preserve">equipercentile; linear equating; mean rank method </t>
  </si>
  <si>
    <t>Lee, MY., Park, SK., Park, SK., Byun, JH., Lee, SM., Ko, SK., Lee, EK. (2015) "Cost-effectiveness of Tofacitinib in the Treatment of Moderate to Severe Rheumatoid Arthritis in South Korea." Clinical therapeutics, 37: 1662-1676</t>
  </si>
  <si>
    <t>{Lee, 2015 #595}</t>
  </si>
  <si>
    <t>HAQ-DI scores</t>
  </si>
  <si>
    <t xml:space="preserve">Li C, Dou L, Fu Q, Li S. Mapping the Seattle Angina Questionnaire to EQ-5D-5L in patients with coronary heart disease. Health Qual Life Outcomes. 2023 Jul 3;21(1):64. doi: 10.1186/s12955-023-02151-9. </t>
  </si>
  <si>
    <t>{Li, 2023 #1035}</t>
  </si>
  <si>
    <t xml:space="preserve">Seattle Angina Questionnaire </t>
  </si>
  <si>
    <t>Seattle Angina Questionnaire 
(SAQ)</t>
  </si>
  <si>
    <t>Coronary health disease</t>
  </si>
  <si>
    <t>Lim, J., Choi, S. E., Bae, E., Kang, D., Lim, E. A., &amp; Shin, G. S. (2019). Mapping analysis to estimate EQ-5D utility values using the COPD assessment test in Korea. Health Qual Life Outcomes, 17(1), 97.</t>
  </si>
  <si>
    <t>{Lim, 2019 #749}</t>
  </si>
  <si>
    <t>COPD assessment test (CAT)</t>
  </si>
  <si>
    <t>Chronic obstructive pulmonary disease (COPD)</t>
  </si>
  <si>
    <t>Lindgren, P., Geborek, P., &amp; Kobelt, G. (2009). Modeling the cost-effectiveness of treatment of rheumatoid arthritis with rituximab using registry data from Southern Sweden. Int J Technol Assess Health Care, 25(2), 181-189.</t>
  </si>
  <si>
    <t>{Lindgren, 2009 #470}</t>
  </si>
  <si>
    <t>Health Assessment Questionnaire (HAQ) and Disease Activity Score (DAS28)</t>
  </si>
  <si>
    <t>Lindkvist, M., Feldman, I. (2016) "Assessing outcomes for cost-utility analysis in mental health interventions: mapping health specific outcome measure GHQ-12 onto EQ-5D-3L." Health and Quality of Life Outcomes, 14: 134</t>
  </si>
  <si>
    <t>{Lindkvist, 2016 #533}</t>
  </si>
  <si>
    <t>General Population</t>
  </si>
  <si>
    <t>Liu, T., Li, S., Wang, M., Sun, Q., &amp; Chen, G. (2020). Mapping the Chinese Version of the EORTC QLQ-BR53 Onto the EQ-5D-5L and SF-6D Utility Scores. Patient, 13(5), 537-555. https://doi.org/10.1007/s40271-020-00422-x.</t>
  </si>
  <si>
    <t>{Liu, 2020 #899}</t>
  </si>
  <si>
    <t>robust MM-estimator, finite mixtures of beta regression model</t>
  </si>
  <si>
    <t>Lloyd, A., Nafees, B., Gavriel, S., Rousculp, M. D., Boye, K. S., &amp; Ahmad, A. (2008). Health utility values associated with diabetic retinopathy. Diabet Med, 25(5), 618-624.</t>
  </si>
  <si>
    <t>{Lloyd, 2008 #363}</t>
  </si>
  <si>
    <t>25-item Visual Functioning Questionnaire (VFQ-25) and visual acuity</t>
  </si>
  <si>
    <t>Diabetes and diabetic retinopathy</t>
  </si>
  <si>
    <t>Longo M., Cohen D., Hood K., Robling M. (2000). Deriving an 'enhanced' EuroQoL from SF-36. Presented at the Health Economics Study Group (HESG) meeting, July 2000, Nottingham.</t>
  </si>
  <si>
    <t>{Longo, 2000 #230}</t>
  </si>
  <si>
    <t>Breast disease</t>
  </si>
  <si>
    <t>External validation and comparison with other mapping algorithms in {Lorgelly, 2001 #252}</t>
  </si>
  <si>
    <t>External validation and comparison with other mapping algorithms conducted in another paper presented at HESG.</t>
  </si>
  <si>
    <t>Longworth L., Buxton M. J., Sculpher M., Smith D. H. (2005). Estimating utility data from clinical indicators for patients with stable angina. Eur J Health Econ. 6 (4), 347-53; Longworth, L. (May 2007). Estimating quality adjusted life years where health-related utility data are missing. PhD thesis. Brunel University.</t>
  </si>
  <si>
    <t>{Longworth, 2005 #228}</t>
  </si>
  <si>
    <t>Breathlessness Grade and Canadian Cardiovascular Society (CCS) classification of angina and number of drug classes used</t>
  </si>
  <si>
    <t>Coronary artery disease</t>
  </si>
  <si>
    <t>In Longworth 2007, see Chapters 3 &amp; 5 and Appendix A. Model performance and QALY gains compared against SF-6D and mapping from SF-36 in Chapter 5, in addition to exploration of methods to allow for uncertainty.</t>
  </si>
  <si>
    <t>Longworth, L. (2007). Estimating quality adjusted life years where health-related utility data are missing. PhD thesis. Brunel University.</t>
  </si>
  <si>
    <t>{Longworth, 2007 #358}</t>
  </si>
  <si>
    <t>Response mapping</t>
  </si>
  <si>
    <t>See Chapter 4 and Appendix B. Model performance and QALY gains compared against SF-6D and mapping from CCS &amp; breathlessness measures in Chapter 5.</t>
  </si>
  <si>
    <t>Longworth, L., Yang, Y., Young, T., Mulhern, B., Hernandez Alava, M., Mukuria, C., Rowen, D., Tosh, J., Tsuchiya, A., Evans, P., Devianee Keetharuth, A., &amp; Brazier, J. (2014). Use of generic and condition-specific measures of health-related quality of life in NICE decision-making: a systematic review, statistical modelling and survey. Health Technol Assess, 18(9), 1-224. and Young, T. A., Mukuria, C., Rowen, D., Brazier, J. E., &amp; Longworth, L. (2015). Mapping Functions in Health-Related Quality of Life: Mapping From Two Cancer-Specific Health-Related Quality-of-Life Instruments to EQ-5D-3L. Med Decis Making, 35(7), 912-926.</t>
  </si>
  <si>
    <t>{Longworth, 2014 #446}{Young, 2015 #509}</t>
  </si>
  <si>
    <t>Multiple myeloma, breast cancer, lung cancer</t>
  </si>
  <si>
    <t>polynomial spline</t>
  </si>
  <si>
    <t>{Doble, 2016 #492}</t>
  </si>
  <si>
    <t>Presented at HESG 2013 {Young, 2013 #299}. Externally validated by {Doble, 2016 #492} and {Marriott, 2017 #719}{Gregory, 2020 #910}</t>
  </si>
  <si>
    <t xml:space="preserve">Presented at HESG in 2013. Externally validated by: Doble, B., &amp; Lorgelly, P. (2016). Qual Life Res, 25(4), 891-911; Marriott, E-R et al. (2017). Journal of Medical Economics, 20, 193-199; Gregory (2020) Health Econ Rev, 10(1) 10. </t>
  </si>
  <si>
    <t>Cancer (various)</t>
  </si>
  <si>
    <t>polynomial spline, limited dependent variable mixture model</t>
  </si>
  <si>
    <t>Luan L, Hu H, Li SC. (2021). Mapping Utility Scores From the HeartQoL Questionnaire Into the EQ-5D for Ischemic Heart Disease. Value Health Reg Issues. 24:33-37.</t>
  </si>
  <si>
    <t>{Luan, 2021 #945}</t>
  </si>
  <si>
    <t xml:space="preserve"> HeartQoL</t>
  </si>
  <si>
    <t>Ischemic heart disease</t>
  </si>
  <si>
    <t>Malottki, K., Barton, P., Tsourapas, A., Uthman, A. O., Liu, Z., Routh, K., Connock, M., Jobanputra, P., Moore, D., Fry-Smith, A., &amp; Chen, Y. F. (2011). Adalimumab, etanercept, infliximab, rituximab and abatacept for the treatment of rheumatoid arthritis after the failure of a tumour necrosis factor inhibitor: a systematic review and economic evaluation. Health Technol Assess, 15(14), 1-278.</t>
  </si>
  <si>
    <t>{Malottki, 2011 #468}</t>
  </si>
  <si>
    <t>See pages 156 and 272 for details. Re-analyses the same dataset as {Hurst, 1997 #469}.</t>
  </si>
  <si>
    <t>See pages 156 and 272 for details. Re-analyses the same dataset as Hurst, 1997 Br J Rheumatol, 36(5), 551-559.</t>
  </si>
  <si>
    <t>Mao Z, Crèvecoeur J, Pepermans K, Kind P, Neyens T, Beutels P. A Comparison of Items and Constructs of Standardized Health-Related Quality of Life and Mental Well-Being Measures. Value Health. 2024 Apr;27(4):478-489. doi: 10.1016/j.jval.2024.01.005.</t>
  </si>
  <si>
    <t>{Mao, 2024 #997}</t>
  </si>
  <si>
    <t xml:space="preserve">Linear regression </t>
  </si>
  <si>
    <t>Marra, C. A., Marion, S. A., Guh, D. P., Najafzadeh, M., Wolfe, F., Esdaile, J. M., Clarke, A. E., Gignac, M. A., &amp; Anis, A. H. (2007). Not all "quality-adjusted life years" are equal. J Clin Epidemiol, 60(6), 616-624.</t>
  </si>
  <si>
    <t>{Marra, 2007 #473}</t>
  </si>
  <si>
    <t>Pennington et al (2014, Value Health, 17(8), 762-771) compare performance against different mapping algorithms and assess impact on an economic model.</t>
  </si>
  <si>
    <t>Marriott, E.-R., van Hazel, G., Gibbs, P., &amp; Hatswell, A. J. (2017). Mapping EORTC-QLQ-C30 to EQ-5D-3L in patients with colorectal cancer. Journal of Medical Economics, 20, 193-199.</t>
  </si>
  <si>
    <t>{Marriott, 2017 #719}</t>
  </si>
  <si>
    <t>Patients with colorectal cancer</t>
  </si>
  <si>
    <t>Linear mixed model</t>
  </si>
  <si>
    <t>External validation and comparison with other mapping algorithms by Woodcock &amp; Doble (2018) Med Decis Making, 38(8), 954-967.</t>
  </si>
  <si>
    <t>Martín-Fernández, J., Morey-Montalvo, M., Tomás-García, N., Martín-Ramos, E., Muñoz-García, J. C., Polentinos-Castro, E., Rodríguez-Martínez, G., Arenaza, J. C., García-Pérez, L., Magdalena-Armas, L., &amp; Bilbao, A. (2020). Mapping analysis to predict EQ-5D-5 L utility values based on the Oxford Hip Score (OHS) and Oxford Knee Score (OKS) questionnaires in the Spanish population suffering from lower limb osteoarthritis. Health Qual Life Outcomes, 18(1), 184. https://doi.org/10.1186/s12955-020-01435-8.</t>
  </si>
  <si>
    <t>{Martín-Fernández, 2020 #898}</t>
  </si>
  <si>
    <t>Oxford Hip Score (OHS)</t>
  </si>
  <si>
    <t>Hip osteoarthritis</t>
  </si>
  <si>
    <t>Knee osteoarthritis</t>
  </si>
  <si>
    <t>Maund E., Craig D., Suekarran S., Neilson A., Wright K., Brealey S., et al. (2012). Management of frozen shoulder: a systematic review and cost-effectiveness analysis. Health Technol Assess. 16 (11), 1-264.</t>
  </si>
  <si>
    <t>{Maund, 2012 #236}</t>
  </si>
  <si>
    <t>Visual analogue scale rating of pain</t>
  </si>
  <si>
    <t>Frozen shoulder</t>
  </si>
  <si>
    <t>McDaid C., Griffin S., Weatherly H., Duree K., van der Burgt M., van Hout S., et al. (2009). Continuous positive airway pressure devices for the treatment of obstructive sleep apnoea-hypopnoea syndrome: a systematic review and economic analysis. Health Technol Assess. 13 (4), iii-iv, xi-xiv, 1-119, 43-274.</t>
  </si>
  <si>
    <t>{McDaid, 2009 #268}</t>
  </si>
  <si>
    <t>Epworth Sleepiness Scale (ESS)</t>
  </si>
  <si>
    <t>Sleep apnoea</t>
  </si>
  <si>
    <t>Coefficients shown in Table 27</t>
  </si>
  <si>
    <t>McKenzie L., van der Pol M. (2009). Mapping the EORTC QLQ C-30 onto the EQ-5D instrument: the potential to estimate QALYs without generic preference data. Value Health. 12 (1), 167-71.</t>
  </si>
  <si>
    <t>{McKenzie, 2009 #18}</t>
  </si>
  <si>
    <t>Oesophageal cancer</t>
  </si>
  <si>
    <t>Highest probability</t>
  </si>
  <si>
    <t>External validation by {Rowen, 2012 #302}{Doble, 2014 #395;Doble, 2016 #492}</t>
  </si>
  <si>
    <t>External validation by {Rowen, 2012 #307}{Versteegh, 2010 #243}{Crott, 2014 #371}{Doble, 2016 #492} and {Marriott, 2017 #719}</t>
  </si>
  <si>
    <t>External validation by: Rowen, D et al. (2012). Value Health. 15, 1059-68; Versteegh et al. Health and Quality of Life Outcomes 2010, 8:141; Crott, R. (2014) Expert Rev Pharmacoecon Outcomes Res 1-8; and Doble, B., &amp; Lorgelly, P. (2016). Qual Life Res, 25(4), 891-911; Marriott, E-R et al. (2017). Journal of Medical Economics, 20, 193-199.</t>
  </si>
  <si>
    <t>Meregaglia, M., Borsoi, L., Cairns, J., &amp; Tarricone, R. (2019). Mapping health-related quality of life scores from FACT-G, FAACT, and FACIT-F onto preference-based EQ-5D-5L utilities in non-small cell lung cancer cachexia. Eur J Health Econ, 20, 181-193.</t>
  </si>
  <si>
    <t>{Meregaglia, 2019 #693}</t>
  </si>
  <si>
    <t>Non-small cell lung cancer-cachexia</t>
  </si>
  <si>
    <t>Functional Assessment of Anorexia-Cachexia Therapy (FAACT)</t>
  </si>
  <si>
    <t>Functional Assessment of Chronic Illness Therapy-Fatigue (FACIT-F)</t>
  </si>
  <si>
    <t>Meunier, A., Soare, A., Chevrou-Severac, H., Myren, K. J., Murata, T., &amp; Longworth, L. (2022). Indirect and Direct Mapping of the Cancer-Specific EORTC QLQ-C30 onto EQ-5D-5L Utility Scores. Appl Health Econ Health Policy, 20(1), 119-131. https://doi.org/10.1007/s40258-021-00682-0.</t>
  </si>
  <si>
    <t>{Meunier, 2022 #876}</t>
  </si>
  <si>
    <t>Various cancers</t>
  </si>
  <si>
    <t>mixture beta regression; adjusted limited dependent variable mixture model (ALDVM)</t>
  </si>
  <si>
    <t>Uses the Multi-Instrument Comparison (MIC) dataset</t>
  </si>
  <si>
    <t>Michaud, K., &amp; Wolfe, F. (2005). EQ5D changes rheumatoid arthritis quality of life in United States: A retrospective study of 11,289 patients. Arthritis Rheum, 52(Suppl), S400.</t>
  </si>
  <si>
    <t>{Michaud, 2005 #324}</t>
  </si>
  <si>
    <t>Health assessment questionnaire (HAQ)</t>
  </si>
  <si>
    <t>Regression coefficients given in {Beresniak, 2007 #309}</t>
  </si>
  <si>
    <t>Regression coefficients given in Beresniak et al. (2007) J Rheumatol. 34, 2193-2200</t>
  </si>
  <si>
    <t>Mihalopoulos, C., Chen, G., Iezzi, A., Khan, M. A., &amp; Richardson, J. (2014). Assessing outcomes for cost-utility analysis in depression: comparison of five multi-attribute utility instruments with two depression-specific outcome measures. Br J Psychiatry, 205(5), 390-397.</t>
  </si>
  <si>
    <t>{Mihalopoulos, 2014 #445}</t>
  </si>
  <si>
    <t xml:space="preserve">Depression Anxiety Stress Scale (DASS-21) and Kessler Psychological Distress Scale (K10) </t>
  </si>
  <si>
    <t>Mitchell, P. M., Al-Janabi, H., Byford, S., Kuyken, W., Richardson, J., Iezzi, A., &amp; Coast, J. (2017). Assessing the validity of the ICECAP-A capability measure for adults with depression. BMC Psychiatry, 17(1), 46.</t>
  </si>
  <si>
    <t>{Mitchell, 2017 #716}</t>
  </si>
  <si>
    <t>Depression Anxiety Stress Scale (DASS-D of DASS-21)</t>
  </si>
  <si>
    <t>Uses the MIC dataset also used by {Mihalopoulos, 2014 #445}</t>
  </si>
  <si>
    <t>Uses the MIC dataset also used by Mihalopoulos, et al (2014)</t>
  </si>
  <si>
    <t xml:space="preserve">Kessler Psychological Distress Scale (K10) </t>
  </si>
  <si>
    <t xml:space="preserve">Kessler Psychological Distress Scale (K6) </t>
  </si>
  <si>
    <t>Mlcoch, T., Tuzil, J., Sedova, L., Stolfa, J., Urbanova, M., Suchy, D., Smrzova, A., Jircikova, J., Hrnciarova, T., Pavelka, K., &amp; Dolezal, T. (2018). Mapping Quality of Life (EQ-5D) from DAPsA, Clinical DAPsA and HAQ in Psoriatic Arthritis. Patient, 11(3), 329-340.</t>
  </si>
  <si>
    <t>{Mlcoch, 2018 #689}</t>
  </si>
  <si>
    <t>Disease Activity in psoriatic arthritis (DAPsA)</t>
  </si>
  <si>
    <t>linear ME</t>
  </si>
  <si>
    <t>Clinical Disease Activity in psoriatic arthritis without C-reactive protein (cDAPsA)</t>
  </si>
  <si>
    <t>DAPsA + HAQ</t>
  </si>
  <si>
    <t>cDAPsA + HAQ</t>
  </si>
  <si>
    <t>DAPsA + HAQ + activity impairment, disability, affected body surface area</t>
  </si>
  <si>
    <t>cDAPsA + HAQ + activity impairment, disability, affected body surface area</t>
  </si>
  <si>
    <t>Mlcoch T, Sedova L, Stolfa J, et al. Mapping the relationship between clinical and quality-of-life outcomes in patients with ankylosing spondylitis. Expert Review of Pharmacoeconomics &amp; Outcomes Research 2016:1-9.</t>
  </si>
  <si>
    <t>{Mlcoch, 2016 #536}</t>
  </si>
  <si>
    <t>Ankylosing Spondylitis Disease Activity Score with the C-reactive protein measure (ASDAS-CRP)</t>
  </si>
  <si>
    <t>Ankylosing spondylitis</t>
  </si>
  <si>
    <t>Bath Ankylosing Spondylitis Functional Index (BASFI)</t>
  </si>
  <si>
    <t>Monroy, M., Ruiz, M. A., Rejas, J., Soto, J. (2018). Mapping of the Gastrointestinal Short Form Questionnaire (GSF-Q) into EQ-5D-3L and SF-6D in patients with gastroesophageal reflux disease. Health Qual Life Outcomes. 16:177.</t>
  </si>
  <si>
    <t>{Monroy, 2018 #659}</t>
  </si>
  <si>
    <t>Gastrointestinal Short Form Questionnaire (GSF-Q)</t>
  </si>
  <si>
    <t>Gastroesophageal reflux disease</t>
  </si>
  <si>
    <t>Moore, A., Young, C. A., Hughes, D. A. (2018). Mapping ALSFRS-R and ALSUI to EQ-5D in Patients with Motor Neuron Disease. Value in Health, 21(11), 1322-1329.</t>
  </si>
  <si>
    <t>{Moore, 2018 #652}</t>
  </si>
  <si>
    <t>Amyotrophic Lateral Sclerosis Functional Rating Scale-Revised (ALSFRS-R)</t>
  </si>
  <si>
    <t>Motor neurone disease</t>
  </si>
  <si>
    <t>Mukuria, C., Brazier, J., Barkham, M., Connell, J., Hardy, G., Hutten, R., Saxon, D., Dent-Brown, K., &amp; Parry, G. (2013). Cost-effectiveness of an improving access to psychological therapies service. Br J Psychiatry, 202(3), 220-227.</t>
  </si>
  <si>
    <t>{Mukuria, 2013 #510}</t>
  </si>
  <si>
    <t>Index (BASFI)</t>
  </si>
  <si>
    <t>Inpatients and outpatients with a range of conditions</t>
  </si>
  <si>
    <t>Mukuria C, Franklin M, Hinde S. Mapping functions for the PHQ-9 and GAD-7 to generate EQ-5D-3L for economic evaluation. Eur J Health Econ. 2025 Feb;26(1):63-70. doi: 10.1007/s10198-024-01692-0.</t>
  </si>
  <si>
    <t>{Mukuria, 2025 #967}</t>
  </si>
  <si>
    <t>PHQ-9</t>
  </si>
  <si>
    <t>5583 and 3942 observations for EQ-5D-3L and PHQ-9 or GAD-7 respectively; and 3902 observations with EQ-5D-3L, PHQ-9 and GAD-7</t>
  </si>
  <si>
    <t>ALDVMM; OLS; Tobit</t>
  </si>
  <si>
    <t xml:space="preserve"> GAD-7 </t>
  </si>
  <si>
    <t>Nair, S. C. Welsing, P. M. Marijnissen, A. K. Sijtsma, P. Bijlsma, J. W. van Laar, J. M. Lafeber, F. P. de Wit, G. A. 2016. Does disease activity add to functional disability in estimation of utility for rheumatoid arthritis patients on biologic treatment? Rheumatology, 55(1),  94-102.</t>
  </si>
  <si>
    <t>{Nair, 2016 #503}</t>
  </si>
  <si>
    <t>Neilson AR, Jones GT, Macfarlane GJ, Pathan EM, McNamee P. (2022). Generating EQ-5D-5L health utility scores from BASDAI and BASFI: a mapping study in patients with axial spondyloarthritis using longitudinal UK registry data. Eur J Health Econ. 23(8):1357-1369.</t>
  </si>
  <si>
    <t>{Neilson, 2022 #925}</t>
  </si>
  <si>
    <t>Bath Ankylosing Disease Activity Index (BASDAI), Bath Ankylosing Spondylitis Functional Index (BASFI)</t>
  </si>
  <si>
    <t>Axial spondyloarthritis</t>
  </si>
  <si>
    <t>Noel, C. W., Stephens, R. F., Su, J. S., Xu, W., Krahn, M., Monteiro, E., Goldstein, D. P., Giuliani, M., Hansen, A. R., &amp; de Almeida, J. R. (2020). Mapping the EORTC QLQ-C30 and QLQ-H&amp;N35, onto EQ-5D-5L and HUI-3 indices in patients with head and neck cancer. Head Neck, 42(9), 2277-2286. https://doi.org/10.1002/hed.26181.</t>
  </si>
  <si>
    <t>{Noel, 2020 #896}</t>
  </si>
  <si>
    <t>EORTC QLQ-C30 and QLQ-H&amp;N35</t>
  </si>
  <si>
    <t>Norlin, J. M., Steen Carlsson, K., Persson, U., &amp; Schmitt-Egenolf, M. (2012). Analysis of three outcome measures in moderate to severe psoriasis: a registry-based study of 2450 patients. Br J Dermatol, 166(4), 797-802.</t>
  </si>
  <si>
    <t>{Norlin, 2012 #239}</t>
  </si>
  <si>
    <t>Present 2 mapping functions for relationship between PASI (Psoriasis Area and Severity Index) &amp; DLQI: one for PASI &lt; 10 and PASI &gt;=10</t>
  </si>
  <si>
    <t>Oddershede, L., Andreasen, J. J., &amp; Ehlers, L. (2014). Estimation of utility values from visual analog scale measures of health in patients undergoing cardiac surgery. Clinicoecon Outcomes Res, 6, 21-27.</t>
  </si>
  <si>
    <t>{Oddershede, 2014 #444}</t>
  </si>
  <si>
    <t>5 visual analogue scales measuring patients’ self-reported mobility, self-care, ability to perform usual activities, pain, and anxiety or depression</t>
  </si>
  <si>
    <t>Coronary artery bypass graft recipients</t>
  </si>
  <si>
    <t>GLS with random intercepts</t>
  </si>
  <si>
    <t xml:space="preserve">Oliveira Gonçalves AS, Panteli D, Neeb L, Kurth T, Aigner A. (2022). HIT-6 and EQ-5D-5L in patients with migraine: assessment of common latent constructs and development of a mapping algorithm. Eur J Health Econ, 23(1):47-57. </t>
  </si>
  <si>
    <t>{Oliveira Gonçalves, 2022 #924}</t>
  </si>
  <si>
    <t>HIT-6</t>
  </si>
  <si>
    <t>adjusted limited dependent variable mixture models; mixture beta regression models</t>
  </si>
  <si>
    <t>Oppe M., Devlin N., Black N. (2011). Comparison of the underlying constructs of the EQ-5D and Oxford Hip Score: implications for mapping. Value Health. 14 (6), 884-91.</t>
  </si>
  <si>
    <t>{Oppe, 2011 #149}</t>
  </si>
  <si>
    <t>Hip replacement</t>
  </si>
  <si>
    <t>Ota, H., Tanno, M., Tanaka, H., Kobayashi, M., &amp; Yoshino, S. (2003). Correlation between the health assessment questionnaire (HAQ) and utility value in rheumatoid arthritis patients. Presented at the ISPOR first Asia-Pacific conference September 1-3; Kobe, Japan. Tanno, M., Nakamura, I., Ito, K., Tanaka, H., Ohta, H., Kobayashi, M., Tachihara, A., Nagashima, M., Yoshino, S., &amp; Nakajima, A. (2006). Modeling and cost-effectiveness analysis of etanercept in adults with rheumatoid arthritis in Japan: a preliminary analysis. Mod Rheumatol, 16(2), 77-84.</t>
  </si>
  <si>
    <t>{Ota, 2003 #482}{Tanno, 2006 #475}</t>
  </si>
  <si>
    <t>Not stated in Tanno paper</t>
  </si>
  <si>
    <t>Park, S. Y., Park, E. J., Suh, H. S., Ha, D., &amp; Lee, E. K. (2017). Development of a transformation model to derive general population-based utility: Mapping the pruritus-visual analog scale (VAS) to the EQ-5D utility. J Eval Clin Pract, 23(4), 755-761.</t>
  </si>
  <si>
    <t>{Park, 2017 #712}</t>
  </si>
  <si>
    <t xml:space="preserve">Pruritus visual analog scale (pruritus‐VAS) </t>
  </si>
  <si>
    <t>Pruritus</t>
  </si>
  <si>
    <t>Parker M., Haycox A., Graves J. (2011). Estimating the relationship between preference-based generic utility instruments and disease-specific quality-of-life measures in severe chronic constipation: challenges in practice. Pharmacoeconomics. 29 (8), 719-30.</t>
  </si>
  <si>
    <t>{Parker, 2011 #150}</t>
  </si>
  <si>
    <t>Patient Assessment of Constipation quality of life (PAC-QOL) and symptom (PAC-SYM) scores</t>
  </si>
  <si>
    <t>Constipation</t>
  </si>
  <si>
    <t>GLS</t>
  </si>
  <si>
    <t>Informed NICE appraisal TA 211 {Pennant, 2011 #354}</t>
  </si>
  <si>
    <t>Informed NICE appraisal TA 211 (Pennant, 2011. Health Technol Assess, 15 Suppl 1, 43-50 and http://www.nice.org.uk/nicemedia/live/12263/50029/50029.pdf)</t>
  </si>
  <si>
    <t>Patton, T., Hu, H., Luan, L., Yang, K., Li, S. C. (2018). Mapping between HAQ-DI and EQ-5D-5L in a Chinese patient population. Qual Life Res, 27(11), 2815-2822.</t>
  </si>
  <si>
    <t>{Patton, 2018 #665}</t>
  </si>
  <si>
    <t>Payakachat N., Summers K. H., Pleil A. M., Murawski M. M., Thomas J., 3rd, Jennings K., et al. (2009). Predicting EQ-5D utility scores from the 25-item National Eye Institute Vision Function Questionnaire (NEI-VFQ 25) in patients with age-related macular degeneration. Qual Life Res. 18 (7), 801-13.</t>
  </si>
  <si>
    <t>{Payakachat, 2009 #226}</t>
  </si>
  <si>
    <t>Age-related macular degeneration</t>
  </si>
  <si>
    <t xml:space="preserve">Peak, J., Goranitis, I., Day, E., Copello, A., Freemantle, N., Frew, E. (2018). Predicting health-related quality of life (EQ-5D-5 L) and capability wellbeing (ICECAP-A) in the context of opiate dependence using routine clinical outcome measures: CORE-OM, LDQ and TOP. Health Qual Life Outcomes, 16:106. </t>
  </si>
  <si>
    <t>{Peak, 2018 #671}</t>
  </si>
  <si>
    <t>Clinical Outcomes in Routine Evaluation - Outcome Measure (CORE-OM)</t>
  </si>
  <si>
    <t>Substance use disorders</t>
  </si>
  <si>
    <t>cluster regression and multi-level mixed effects</t>
  </si>
  <si>
    <t>Leeds Dependence Questionnaire (LDQ)</t>
  </si>
  <si>
    <t>Treatment Outcomes Profile (TOP)</t>
  </si>
  <si>
    <t>Peiris, C. L., Taylor, N. F., Watts, J. J., Shields, N., Brusco, N. K., &amp; Mortimer, D. (2019). Mapping the Functional Independence Measure to a multi-attribute utility instrument for economic evaluations in rehabilitation: a secondary analysis of randomized controlled trial data. Disabil Rehabil, 1-9.</t>
  </si>
  <si>
    <t>{Peiris, 2019 #756}</t>
  </si>
  <si>
    <t>Functional Independence Measure (FIM)</t>
  </si>
  <si>
    <t>Rehabilitation inpatients (orthopaedic)</t>
  </si>
  <si>
    <t>Adjusted limited dependent variable mixture models</t>
  </si>
  <si>
    <t>Rehabilitation inpatients (e.g. stroke)</t>
  </si>
  <si>
    <t>Pennington, B. M., Hernández-Alava, M., Hykin, P., Sivaprasad, S., Flight, L., Alshreef, A., &amp; Brazier, J. (2020). Mapping From Visual Acuity to EQ-5D, EQ-5D With Vision Bolt-On, and VFQ-UI in Patients With Macular Edema in the LEAVO Trial. Value Health, 23(7), 928-935. https://doi.org/10.1016/j.jval.2020.03.008.</t>
  </si>
  <si>
    <t>{Pennington, 2020 #895}</t>
  </si>
  <si>
    <t>Best-corrected visual acuity</t>
  </si>
  <si>
    <t>Macular oedema</t>
  </si>
  <si>
    <t>Also mapped to: Visual Functioning Questionnaire-Utility Index (VFQ-UI) and EQ-5D-3L with vision bolt on. Calculator for estimating predictions available at https://figshare.shef.ac.uk/articles/dataset/Utility_calculator_for_visual_acuity/9873731/1</t>
  </si>
  <si>
    <t>Perwitasari DA, Purba FD, Candradewi SF, Marwin M, Permata A, Ulfa Faza MB, Septiantoro BP, Kaptein AA. Mapping EORTC-QLQ-C30 onto EQ-5D-5L Index in Indonesian Cancer Patients. Asian Pac J Cancer Prev. 2023 Apr 1;24(4):1125-1130. doi: 10.31557/APJCP.2023.24.4.1125</t>
  </si>
  <si>
    <t>{Perwitasari, 2023 #1010}</t>
  </si>
  <si>
    <t>Breast cancer; nasopharyngeal cancer; colorectal cancer</t>
  </si>
  <si>
    <t>Pinedo-Villanueva, R. A., Turner, D., Judge, A., Raftery, J. P., &amp; Arden, N. K. (2013). Mapping the Oxford hip score onto the EQ-5D utility index. Qual Life Res, 22(3), 665-675.</t>
  </si>
  <si>
    <t>{Pinedo-Villanueva, 2013 #218}</t>
  </si>
  <si>
    <t>Early version presented at HESG {Pinedo-Viellanueva, 2011 #143}</t>
  </si>
  <si>
    <t>Early version presented at HESG</t>
  </si>
  <si>
    <t>Poole C. D., Connolly M. P., Nielsen S. K., Currie C. J., Marteau P. (2010). A comparison of physician-rated disease severity and patient reported outcomes in mild to moderately active ulcerative colitis. J Crohns Colitis. 4 (3), 275-82.</t>
  </si>
  <si>
    <t>{Poole, 2010 #156}</t>
  </si>
  <si>
    <t>Physician-rated ulcerative colitis disease activity index (UCDAI)</t>
  </si>
  <si>
    <t>Ulcerative colitis</t>
  </si>
  <si>
    <t>250 Monte Carlo iterations</t>
  </si>
  <si>
    <t>Price, A., Smith, J., Dakin, H., Kang, S., Eibich, P., Cook, J., Gray, A., Harris, K., Middleton, R., Gibbons, E., Benedetto, E., Smith, S., Dawson, J., Fitzpatrick, R., Sayers, A., Miller, L., Marques, E., Gooberman-Hill, R., Blom, A., Judge, A., Arden, N., Murray, D., Glyn-Jones, S., Barker, K., Carr, A., &amp; Beard, D. (2019). The Arthroplasty Candidacy Help Engine tool to select candidates for hip and knee replacement surgery: development and economic modelling. Health Technol Assess, 23(32), 1-216. Eibich, P., Dakin, H. A., Price, A. J., Beard, D., Arden, N. K., &amp; Gray, A. M. (2018). Associations between preoperative Oxford hip and knee scores and costs and quality of life of patients undergoing primary total joint replacement in the NHS England: an observational study. BMJ Open, 8(4), e019477.</t>
  </si>
  <si>
    <t>{Price, 2019 #773}{Eibich, 2018 #776}</t>
  </si>
  <si>
    <t>Methods and coefficients reported in Online Supplement 15 of Price et al and in Eibich et al.</t>
  </si>
  <si>
    <t>Hip replacement for arthritis</t>
  </si>
  <si>
    <t>{Price, 2019 #773}</t>
  </si>
  <si>
    <t>Western Ontario and McMaster Universities Arthritis Index (WOMAC)</t>
  </si>
  <si>
    <t>Methods and coefficients reported in Online Supplement 12 of Price et al but not in Eibich et al.</t>
  </si>
  <si>
    <t>Proskorovsky, I., Lewis, P., Williams, C. D., Jordan, K., Kyriakou, C., Ishak, J., &amp; Davies, F. E. (2014). Mapping EORTC QLQ-C30 and QLQ-MY20 to EQ-5D in patients with multiple myeloma. Health Qual Life Outcomes, 12, 35.</t>
  </si>
  <si>
    <t>{Proskorovsky, 2014 #442}</t>
  </si>
  <si>
    <t>EORTC QLQ-C30 and QLQ-MY20</t>
  </si>
  <si>
    <t>Externally validated by Doble, B., &amp; Lorgelly, P. (2016). Qual Life Res, 25(4), 891-911; Marriott, E-R et al. (2017). Journal of Medical Economics, 20, 193-199.</t>
  </si>
  <si>
    <t>Revicki D. A., Kawata A. K., Harnam N., Chen W. H., Hays R. D., Cella D. (2009). Predicting EuroQol (EQ-5D) scores from the patient-reported outcomes measurement information system (PROMIS) global items and domain item banks in a United States sample. Qual Life Res. 18 (6), 783-91.</t>
  </si>
  <si>
    <t>{Revicki, 2009 #225}</t>
  </si>
  <si>
    <t>Patient-reported outcomes measurement information system (PROMIS)</t>
  </si>
  <si>
    <t>General population and various diseases</t>
  </si>
  <si>
    <t>PROMIS is linked to &gt;300 health measures http://www.healthmeasures.net/explore-measurement-systems/promis, facilitating double mapping</t>
  </si>
  <si>
    <t>Richardson, J., Iezzi, A., Khan, M. A., &amp; Maxwell, A. (2014). Validity and Reliability of the Assessment of Quality of Life (AQoL)-8D Multi-Attribute Utility Instrument. Patient, 7(1), 85-96; and Richardson, J., Iezzi, A., Khan, M., &amp; Maxwell, A. (2012). Cross-national comparison of twelve quality of life instruments, MIC Papers 2-7. Monash Centre for Health Economics Research Papers 78, 80-83 and 85. Available at: http://www.aqol.com.au/index.php/research-papers. Chen, G., Khan, M. A., Iezzi, A., Ratcliffe, J., &amp; Richardson, J. (2016). Mapping between 6 Multiattribute Utility Instruments. Med Decis Making. 36(2): 160-175.</t>
  </si>
  <si>
    <t>General population and asthma, cancer, depression, diabetes, hearing problems, arthritis, heart disease, COPD and stroke</t>
  </si>
  <si>
    <t>geometric mean squares (GMS); MM-estimator</t>
  </si>
  <si>
    <t>Multi-instrument Comparison Study: sample encompasses that of several other studies (e.g. those by Chen et al).  Chen 2015 gives coefficients for mapping between EQ-5D-5L, SF-6D, HUI3, 15D, QWB and AQoL-8D for the combined multinational sample and explores additional model specifications. The working papers by Richardson et al present results for individual countries and use only GMS, but also explore relationships between AQoL-4D, Personal Wellbeing Index and Satisfaction with Life Survey. This work was also presented at the 2013 iHEA conference. Algorithms were estimated and are available for separately for each of the six countries (Australia, UK, USA, Canada, Norway and Germany) and were estimated for a public sample as well as a total population. However, not all instruments were explored for Norway. Within each of the reports by Richardson et al, coefficients mapping between utility instruments are shown in Figure 5.1 (general public sample) and Figure 5.2 (total sample). Coefficients for Personal Well-being Index and Satisfaction with Life Survey are shown in Table 6.6. Slope coefficients (but not constant terms) are also available to map from SF-36 to each utility instruments.</t>
  </si>
  <si>
    <t>1177-1467</t>
  </si>
  <si>
    <t>Personal Wellbeing Index (PWI)</t>
  </si>
  <si>
    <t>Satisfaction with Life Survey (SWLS)</t>
  </si>
  <si>
    <t>Rive, B., Grishchenko, M., Guilhaume-Goulant, C., Katona, C., Livingston, G., Lamure, M., Toumi, M., &amp; Francois, C. (2010). Cost effectiveness of memantine in Alzheimer's disease in the UK. J Med Econ, 13(2), 371-380.</t>
  </si>
  <si>
    <t>{Rive, 2010 #356}</t>
  </si>
  <si>
    <t>Alzheimer's Disease Cooperative Study Activities of Daily Living scale (ADCS–ADL)</t>
  </si>
  <si>
    <t>Alzheimer's disease</t>
  </si>
  <si>
    <t>&lt;117</t>
  </si>
  <si>
    <t>Rivero-Arias O., Ouellet M., Gray A., Wolstenholme J., Rothwell P. M., Luengo-Fernandez R. (2010). Mapping the modified Rankin scale (mRS) measurement into the generic EuroQol (EQ-5D) health outcome. Med Decis Making. 30 (3), 341-54.</t>
  </si>
  <si>
    <t>{Rivero-Arias, 2010 #8}</t>
  </si>
  <si>
    <t>Modified Rankin Scale (mRS)</t>
  </si>
  <si>
    <t>Stroke and TIA</t>
  </si>
  <si>
    <t>&gt;100 Monte Carlo</t>
  </si>
  <si>
    <t>Stata command to estimate predictions can be requested from the authors at http://www.herc.ox.ac.uk/downloads/supp_pub/mappingmrs. Early version presented at HESG {Ouellet, 2008 #253}</t>
  </si>
  <si>
    <t>Stata command for estimating predicted utilities published by Stata command for estimating predicted utilities published by Ramos-Goñi, J. M., Rivero-Arias, O., &amp; Dakin, H. (2013). Response mapping to translate health outcomes into the generic health-related quality of life instrument EQ-5D: Introducing the mrs2eq and oks2eq commands. Stata Journal, 13(3), 474-491. Early version presented at HESG.</t>
  </si>
  <si>
    <t xml:space="preserve">Rivero-Arias, O., Gray, A., &amp; Ramos-Goñi, J. M. (2010). Estimating the association between SF-12 responses to Eq-5D utility values using a response mapping and a parameter uncertainty approach. Value in Health, 13, A248. Presented at Warwick Medical School, University of Warwick, September 2012 and at the Centre for Research in Health and Economics (CRES), October 2012, Barcelona. Coefficients available from the authors on request. </t>
  </si>
  <si>
    <t>{Rivero-Arias, 2013 #360}{Rivero-Arias, 2010 #514}</t>
  </si>
  <si>
    <t>limited dependent variable mixture model</t>
  </si>
  <si>
    <t>Rombach I, Iftikhar M, Jhuti GS, Gustavsson A, Lecomte P, Belger M, Handels R, Castro Sanchez AY, Kors J, Hopper L, Olde Rikkert M, Selbæk G, Stephan A, Sikkes SAM, Woods B, Gonçalves-Pereira M, Zanetti O, Ramakers IHGB, Verhey FRJ, Gallacher J, Actifcare Consortium, LeARN Consortium, Landeiro F, Gray AM; ROADMAP Consortium. (2021). Obtaining EQ-5D-5L utilities from the disease specific quality of life Alzheimer's disease scale: development and results from a mapping study. Qual Life Res, 30(3):867-879.</t>
  </si>
  <si>
    <t>{Rombach, 2021 #943}</t>
  </si>
  <si>
    <t>Quality of Life Alzheimer’s Disease Scale (QoL-AD)</t>
  </si>
  <si>
    <t>Alzheimer’s disease</t>
  </si>
  <si>
    <t>Coefficients and ado files to implement this mapping are available at: https://www.herc.ox.ac.uk/downloads/downloads-supporting-material-1</t>
  </si>
  <si>
    <t>Rowen D., Brazier J., Roberts J. (2009). Mapping SF-36 onto the EQ-5D index: how reliable is the relationship? Health Qual Life Outcomes. 7, 27.</t>
  </si>
  <si>
    <t>{Rowen, 2009 #12}</t>
  </si>
  <si>
    <t>Hospital inpatients and outpatients with any condition</t>
  </si>
  <si>
    <t>random effects GLS</t>
  </si>
  <si>
    <t>Rowen D., Brazier J., Tsuchiya A., Alava M. H. (2012). Valuing states from multiple measures on the same visual analogue sale: a feasibility study. Health Econ. 21 (6), 715. Hernandez Alava, M., Brazier, J., Rowen, D., &amp; Tsuchiya, A. (2013). Common scale valuations across different preference-based measures: estimation using rank data. Med Decis Making, 33(6), 839-852.</t>
  </si>
  <si>
    <t>{Rowen, 2012 #151}{Hernandez Alava, 2013 #724}</t>
  </si>
  <si>
    <t>new model based on the mixed logit. Utilities were mapped via VAS valuations or rankings of multiple health states, not patients' responses to both questionnaires</t>
  </si>
  <si>
    <t>Early versions presented at two HESG conferences {Rowen, 2008 #255}{Rowen, 2009 #256} and published as a HEDS discussion paper {Rowen, 2009 #297}</t>
  </si>
  <si>
    <t>Early versions presented at two HESG conferences and published as a HEDS discussion paper.</t>
  </si>
  <si>
    <t>AQL-5D (asthma‐specific preference-based measure based on Asthma Quality of Life Questionnaire)</t>
  </si>
  <si>
    <t>OPUS</t>
  </si>
  <si>
    <t>ICECAP</t>
  </si>
  <si>
    <t>Ruiz, M. A., Gutierrez, L. L., Monroy, M., &amp; Rejas, J. (2016). Mapping of the OAB-SF Questionnaire onto EQ-5D in Spanish Patients with Overactive Bladder. Clin Drug Investig, 36(4), 267-279.</t>
  </si>
  <si>
    <t>{Ruiz, 2016 #504}</t>
  </si>
  <si>
    <t>Overactive Bladder Questionnaire 5-dimensional health classification system (OAB-5D)</t>
  </si>
  <si>
    <t>The OAB-5D is derived from the Overactive Bladder questionnaire-Short Form (OABq-SF) and Overactive Bladder Symptom and Health-Related Quality of Life Questionnaire (OAB-q)</t>
  </si>
  <si>
    <t>Rundell, S. D., Bresnahan, B. W., Heagerty, P. J., Comstock, B. A., Friedly, J. L., Jarvik, J. G., &amp; Sullivan, S. D. (2014). Mapping a Patient-Reported Functional Outcome Measure to a Utility Measure for Comparative Effectiveness and Economic Evaluations in Older Adults with Low Back Pain. Med Decis Making, 34(7), 873-883.</t>
  </si>
  <si>
    <t>{Rundell, 2014 #441}</t>
  </si>
  <si>
    <t>Roland-Morris Disability Questionnaire (RMDQ)</t>
  </si>
  <si>
    <t>5224 patients</t>
  </si>
  <si>
    <t>linear spline</t>
  </si>
  <si>
    <t>Roland-Morris Disability Questionnaire (RMDQ) and numerical rating scales (NRS) of pain</t>
  </si>
  <si>
    <t>Sakthong P. (2021). Mapping World Health Organization Quality of Life-BREF Onto 5-Level EQ-5D in Thai Patients With Chronic Diseases. Value Health, 24(8):1089-1094.</t>
  </si>
  <si>
    <t>{Sakthong, 2021 #942}</t>
  </si>
  <si>
    <t>World Health Organization Quality of Life-BREF (WHOQOL-BREF)</t>
  </si>
  <si>
    <t>Chronic diseases</t>
  </si>
  <si>
    <t>Sauerland S., Weiner S., Dolezalova K., Angrisani L., Noguera C. M., Garcia-Caballero M., et al. (2009). Mapping utility scores from a disease-specific quality-of-life measure in bariatric surgery patients. Value Health. 12 (2), 364-70.</t>
  </si>
  <si>
    <t>{Sauerland, 2009 #13}</t>
  </si>
  <si>
    <t>Moorehead-Ardelt II questionnaire (MA-II)</t>
  </si>
  <si>
    <t>After bariatric surgery for morbid obesity</t>
  </si>
  <si>
    <t>Seow LSE, Lau JH, Abdin E, Verma SK, Tan KB, Subramaniam M. Mapping the schizophrenia quality of life scale to EQ-5D, HUI3 and SF-6D utility scores in patients with schizophrenia. Expert Rev Pharmacoecon Outcomes Res. 2023 Jul-Dec;23(7):813-821. doi: 10.1080/14737167.2023.2215430.</t>
  </si>
  <si>
    <t>{Seow, 2023 #1028}</t>
  </si>
  <si>
    <t>Schizophrenia Quality of Life Scale (SQLS)</t>
  </si>
  <si>
    <t>OLS, Tobit, BM</t>
  </si>
  <si>
    <t>BM</t>
  </si>
  <si>
    <t>Serrano-Aguilar P., Ramallo-Farina Y., Trujillo-Martin Mdel M., Munoz-Navarro S. R., Perestelo-Perez L., de las Cuevas-Castresana C. (2009). The relationship among mental health status (GHQ-12), health related quality of life (EQ-5D) and health-state utilities in a general population. Epidemiol Psichiatr Soc. 18 (3), 229-39.</t>
  </si>
  <si>
    <t>{Serrano-Aguilar, 2009 #279}</t>
  </si>
  <si>
    <t>Shafie AA, Chhabra IK, Wong JHY, Mohammed NS. (2021). Mapping PedsQL™ Generic Core Scales to EQ-5D-3L utility scores in transfusion-dependent thalassemia patients. Eur J Health Econ, 22(5):735-747.</t>
  </si>
  <si>
    <t>{Shafie, 2021 #940}</t>
  </si>
  <si>
    <t>PedsQL 4.0 Generic Core Scales</t>
  </si>
  <si>
    <t>Transfusion dependent thalassemia</t>
  </si>
  <si>
    <t>Shah R, Salek MS, Finlay AY, Kay R, Nixon SJ, Otwombe K, Ali FM, Ingram JR. Mapping of Family Reported Outcome Measure (FROM-16) scores to EQ-5D: algorithm to calculate utility values. Qual Life Res. 2024 Apr;33(4):1107-1119. doi: 10.1007/s11136-023-03590-z.</t>
  </si>
  <si>
    <t>{Shah, 2024 #969}</t>
  </si>
  <si>
    <t>Family Reported Outcome Measure (FROM-16)</t>
  </si>
  <si>
    <t xml:space="preserve">Multinomial logistic regression </t>
  </si>
  <si>
    <t>Shi, Y., Thompson, J., Walker, A. S., Paton, N. I., &amp; Cheung, Y. B. (2019). Mapping the medical outcomes study HIV health survey (MOS-HIV) to the EuroQoL 5 Dimension (EQ-5D-3 L) utility index. Health Qual Life Outcomes, 17(1), 83.</t>
  </si>
  <si>
    <t>{Shi, 2019 #753}</t>
  </si>
  <si>
    <t>HIV (adults and adolescents)</t>
  </si>
  <si>
    <t>equi-percentile mapping, mean rank method</t>
  </si>
  <si>
    <t>Shields, G. E., Rogers, K. D., Young, A., Dedotsi, S., &amp; Davies, L. M. (2020). Health State Values of Deaf British Sign Language (BSL) Users in the UK: An Application of the BSL Version of the EQ-5D-5L. Appl Health Econ Health Policy, 18(4), 547-556.</t>
  </si>
  <si>
    <t>{Shields, 2020 #893}</t>
  </si>
  <si>
    <t>Physical illness, disability and CORE-10 score</t>
  </si>
  <si>
    <t>Deaf adults</t>
  </si>
  <si>
    <t>Siani, C., de Peretti, C., Millier, A., Boyer, L., &amp; Toumi, M. (2016). Predictive models to estimate utility from clinical questionnaires in schizophrenia: findings from EuroSC. Qual Life Res, 25(4), 925-934.</t>
  </si>
  <si>
    <t>{Siani, 2013 #352}</t>
  </si>
  <si>
    <t>Positive and negative syndrome scale (PANSS)</t>
  </si>
  <si>
    <t>linear random effects model</t>
  </si>
  <si>
    <t>Previously presented at iHEA in 2011 {Siani, 2011 #140}</t>
  </si>
  <si>
    <t>{Siani, 2013 #352} Previously presented at iHEA in 2011 {Siani, 2011 #140}</t>
  </si>
  <si>
    <t>Previously published as Siani, C., De Peretti, C., Millier, A., Boyer, L., &amp; Toumi, M. (2013). Predictive models for utility from positive and negative syndrome scale clinical questionnaires for schizophrenia in the United Kingdom, France and Germany. Discussion paper from the Laboratoire de Sciences Actuarielle et Financiere   Retrieved 19th July 2013, from http://docs.isfa.fr/labo/2013.10.pdf. Response mapping algorithms are presented only in the discussion paper. Previously presented at iHEA in 2011</t>
  </si>
  <si>
    <t>Positive and negative syndrome scale (PANSS), Calgary Depression Scale for Schizophrenia (CDSS)</t>
  </si>
  <si>
    <t>Siani C., de Peretti C., Castelli C., Duru G., Daures J.-P. (2012). Uncertainty around the Incremental Cost Utility Ratio Accounting for Mapping Prediction: Application to Hepatitis C. Presented at the third joint meeting of the Health Economics Study Group and College des Économistes de la Santé meeting, January 2012, Aix-en-Provence, France. http://www.ces-asso.org/sites/default/files/ArtCS2.pdf (Accessed: 7th January 2013).</t>
  </si>
  <si>
    <t>{Siani, 2012 #296}</t>
  </si>
  <si>
    <t>Nottingham Health Profiles (NHP)</t>
  </si>
  <si>
    <t>Hepatitis C</t>
  </si>
  <si>
    <t>96 patients</t>
  </si>
  <si>
    <t>Previously presented at iHEA in 2011</t>
  </si>
  <si>
    <t>Sidovar, M. F., Limone, B. L., Lee, S., &amp; Coleman, C. I. (2013). Mapping the 12-item multiple sclerosis walking scale to the EuroQol 5-dimension index measure in North American multiple sclerosis patients. BMJ Open, 3(5), e002798.</t>
  </si>
  <si>
    <t>{Sidovar, 2013 #327}</t>
  </si>
  <si>
    <t>Externally validated by {Sidovar, 2016 #507}. Cost utility analysis results of this algorithm and that by {Hawton, 2011 #222} are compared in {Limone, 2013 #326}</t>
  </si>
  <si>
    <t>Externally validated by Sidovar, M. F., Limone, B. L., &amp; Coleman, C. I. (2016). Patient Relat Outcome Meas, 7, 13-18. Cost utility analysis results of this algorithm and that by Hawton, et al 2011 are compared in Limone, B. L., Sidovar, M. F., &amp; Coleman, C. I. (2013). Health Qual Life Outcomes, 11(1), 105.</t>
  </si>
  <si>
    <t>Skaltsa, K., Longworth, L., Ivanescu, C., Phung, D., &amp; Holmstrom, S. (2014). Mapping the FACT-P to the preference-based EQ-5D questionnaire in metastatic castration-resistant prostate cancer. Value Health, 17(2), 238-244.</t>
  </si>
  <si>
    <t>{Skaltsa, 2014 #440}</t>
  </si>
  <si>
    <t>group-specific model: separate GEE models for good and poor health</t>
  </si>
  <si>
    <t>Smith AB, Greenwood DC, Williams P, Kwon J, Petrou S, Horton M, Osborne T, Milne R, Sivan M; LOCOMOTION Consortium. Health-Related Quality of Life in Long COVID: Mapping the Condition-Specific C19-YRSm Measure Onto the EQ-5D-5L. Patient Relat Outcome Meas. 2025 Jan 25;16:55-66. doi: 10.2147/PROM.S490870.</t>
  </si>
  <si>
    <t>{Smith, 2025 #994}</t>
  </si>
  <si>
    <t>COVID-19 Yorkshire Rehabilitation Scale (C19-YRSm)</t>
  </si>
  <si>
    <t>Long COVID</t>
  </si>
  <si>
    <t>Smits, M., Dippel, D. W., Nederkoorn, P. J., Dekker, H. M., Vos, P. E., Kool, D. R., van Rijssel, D. A., Hofman, P. A., Twijnstra, A., Tanghe, H. L., &amp; Hunink, M. G. (2010). Minor head injury: CT-based strategies for management--a cost-effectiveness analysis. Radiology, 254(2), 532-540.</t>
  </si>
  <si>
    <t>{Smits, 2010 #725}</t>
  </si>
  <si>
    <t>Glasgow Outcome Scale (GOS)</t>
  </si>
  <si>
    <t>Minor head injury</t>
  </si>
  <si>
    <t>Unclear - appears to have been simple calculation of group means</t>
  </si>
  <si>
    <t>Soini E. J., Hallinen T. A., Puolakka K., Vihervaara V., Kauppi M. J. (2012). Cost-effectiveness of adalimumab, etanercept, and tocilizumab as first-line treatments for moderate-to-severe rheumatoid arthritis. J Med Econ. 15 (2), 340-51 and Ducournau, P., Kielhorn, A., &amp; Wintfeld, N. (2009). Comparison of linear and nonlinear utility mapping between HAQ and EQ-5D using pooled data from the tocilizumab trials OPTION and LITHE. Rheumatology (Oxford), 48(1 Suppl), i107-108.</t>
  </si>
  <si>
    <t>{Ducournau, 2009 #362}{Soini, 2012 #277}</t>
  </si>
  <si>
    <t>Mixed model</t>
  </si>
  <si>
    <t>Stahl E., Lindberg A., Jansson S. A., Ronmark E., Svensson K., Andersson F., et al. (2005). Health-related quality of life is related to COPD disease severity. Health Qual Life Outcomes. 3, 56. AND Oba Y. (2007). Cost-effectiveness of long-acting bronchodilators for chronic obstructive pulmonary disease. Mayo Clin Proc. 82 (5), 575-82.</t>
  </si>
  <si>
    <t>{Stahl, 2005 #271}{Oba, 2007 #272}</t>
  </si>
  <si>
    <t>Chronic obstructive pulmonary disease</t>
  </si>
  <si>
    <t>Coefficients reported in {Oba, 2007 #272}. Data and methodology reported in {Stahl, 2005 #271}</t>
  </si>
  <si>
    <t>Coefficients reported in Oba, Y. (2007). Mayo Clin Proc. 82, 575-82). Data and methodology reported in Stahl, E et al. (2005). Health Qual Life Outcomes. 3, 56.</t>
  </si>
  <si>
    <t>Standfield, L., Norris, S., Harvey, C., Elliot, L., Riordan, J., Hall, S., Day, R., Nash, P., Thirunavukkarasu, K., Robertson, J., &amp; Palmer, T. (2010). Relationship between rheumatoid arthritis disease severity, health-related utility, and resource use in Australian patients: A cross-sectional, multicenter study. Clin Ther, 32(7), 1329-1342.</t>
  </si>
  <si>
    <t>{Standfield, 2010 #484}</t>
  </si>
  <si>
    <t>Coefficients shown in Figure 1. Pennington et al (2014, Value Health, 17, 762-771) compare performance against different mapping algorithms and assess impact on an economic model.</t>
  </si>
  <si>
    <t>Starkie H. J., Briggs A. H., Chambers M. G., Jones P. (2011). Predicting EQ-5D values using the SGRQ. Value Health. 14 (2), 354-60.</t>
  </si>
  <si>
    <t>{Starkie, 2011 #153}</t>
  </si>
  <si>
    <t>Early version presented at HESG {Starkie, 2008 #257}</t>
  </si>
  <si>
    <t>Early version presented at HESG.</t>
  </si>
  <si>
    <t xml:space="preserve">Steiner IM, Bokemeyer B, Stargardt T. Mapping from SIBDQ to EQ-5D-5L for patients with inflammatory bowel disease. Eur J Health Econ. 2024 Apr;25(3):539-548. doi: 10.1007/s10198-023-01603-9. </t>
  </si>
  <si>
    <t>{Steiner, 2024 #961}</t>
  </si>
  <si>
    <t>Short Inflammatory Bowel Disease Questionnaire (SIBDQ)</t>
  </si>
  <si>
    <t>Inflammatory bowel disease</t>
  </si>
  <si>
    <t>Linear mixed-efects regressions (LMER); Mixed-efects Tobit regression; Adjusted limited dependent variable mixture model (ALDVMM); Mixed-effects regression forest (MERF)</t>
  </si>
  <si>
    <t>Stephens, R. F., Noel, C. W., Su, J. S., Xu, W., Krahn, M., Monteiro, E., Goldstein, D. P., Giuliani, M., Hansen, A. R., de Almeida, J. R. (2020). Mapping the University of Washington Quality of life questionnaire onto EQ-5D and HUI-3 indices in patients with head and neck cancer. Head Neck. 42(3), 513-521.</t>
  </si>
  <si>
    <t>{Stephens, 2020 #735}</t>
  </si>
  <si>
    <t>University of Washington Quality of Life questionnaire version 4 (UW QOL)</t>
  </si>
  <si>
    <t>logit, truncated OLS</t>
  </si>
  <si>
    <t>Stevens, K., Brazier, J., &amp; Rowen, D. (2018). Estimating an exchange rate between the EQ-5D-3L and ASCOT. Eur J Health Econ, 19(5), 653-661.</t>
  </si>
  <si>
    <t>{Stevens, 2018 #704}</t>
  </si>
  <si>
    <t>Adult Social Care Outcome Tool (ASCOT)</t>
  </si>
  <si>
    <t>200 people</t>
  </si>
  <si>
    <t>Utilities were mapped via TTO valuations of multiple health states, not patients' responses to both questionnaires</t>
  </si>
  <si>
    <t>There is little conceptual overlap between these two measures. The preference-based mapping approach used focuses on comparing interventions between health and social care, but does not necessarily imply that individuals' scores can be converted using this algorithm</t>
  </si>
  <si>
    <t>Sturkenboom, R., Keszthelyi, D., Brandts, L., Weerts, Z., Snijkers, J. T. W., Masclee, A. A. M., &amp; Essers, B. A. B. (2022). The estimation of a preference-based single index for the IBS-QoL by mapping to the EQ-5D-5L in patients with irritable bowel syndrome. Qual Life Res, 31(4), 1209-1221. https://doi.org/10.1007/s11136-021-02995-y.</t>
  </si>
  <si>
    <t>{Sturkenboom, 2022 #874}</t>
  </si>
  <si>
    <t>Irritable Bowel Syndrome Quality of Life (IBS-QoL)</t>
  </si>
  <si>
    <t>Irritable Bowel Syndrome</t>
  </si>
  <si>
    <t>Su, J., Liu, T., Li, S., Zhao, Y., &amp; Kuang, Y. (2020). A mapping study in mainland China: predicting EQ-5D-5L utility scores from the psoriasis disability index. J Med Econ, 23(7), 737-743. https://doi.org/10.1080/13696998.2020.1748636.</t>
  </si>
  <si>
    <t>{Su, 2020 #892}</t>
  </si>
  <si>
    <t>Psoriasis Disability Index (PDI)</t>
  </si>
  <si>
    <t>Sullivan P. W., Ghushchyan V. (2006). Mapping the EQ-5D index from the SF-12: US general population preferences in a nationally representative sample. Med Decis Making. 26 (4), 401-9.</t>
  </si>
  <si>
    <t>{Sullivan, 2006 #26}</t>
  </si>
  <si>
    <t>Tan YJ, Ong SC. Direct and Indirect Mapping of Assessment of Quality of Life - 6 Dimensions (AQoL-6D) Onto EQ-5D-5L Utilities Using Data From a Multicenter, Cross-Sectional Study of Malaysians With Chronic Heart Failure. Value Health. 2024 Dec;27(12):1762-1770. doi: 10.1016/j.jval.2024.07.016.</t>
  </si>
  <si>
    <t>{Tan, 2024 #982}</t>
  </si>
  <si>
    <t>Assessment of Quality of Life - 6 Dimensions (AQoL-6D)</t>
  </si>
  <si>
    <t>Chronic heart failure</t>
  </si>
  <si>
    <t>OLS; Tobit; CLAD; GLM; TPM; BM</t>
  </si>
  <si>
    <t>TPM; BM</t>
  </si>
  <si>
    <t>Teckle, P., McTaggart-Cowan, H., Van der Hoek, K., Chia, S., Melosky, B., Gelmon, K., &amp; Peacock, S. (2013). Mapping the FACT-G cancer-specific quality of life instrument to the EQ-5D and SF-6D. Health Qual Life Outcomes, 11, 203.</t>
  </si>
  <si>
    <t>{Teckle, 2013 #387}</t>
  </si>
  <si>
    <t>Breast, colorectal or lung cancer</t>
  </si>
  <si>
    <t>Thankappan K, Patel T, Ajithkumar KK, Balasubramanian D, Raj M, Subramanian S, Iyer S. (2022). Mapping of head and neck cancer patient concerns inventory scores on to Euroqol-Five Dimensions-Five Levels (EQ-5D-5L) health utility scores. Eur J Health Econ, 23(2):225-235.</t>
  </si>
  <si>
    <t>{Thankappan, 2022 #922}</t>
  </si>
  <si>
    <t>Head and Neck Patient Concerns Inventory (PCI)</t>
  </si>
  <si>
    <t>Thomas, M., Jones, P. G., Cohen, D. J., Suzanne, A. V., Magnuson, E. A., Wang, K., Thourani, V. H., Fonarow, G. C., Sandhu, A. T., &amp; Spertus, J. A. (2021). Predicting the EQ-5D utilities from the Kansas City Cardiomyopathy Questionnaire in patients with heart failure. Eur Heart J Qual Care Clin Outcomes, 7(4), 388-396.</t>
  </si>
  <si>
    <t>{Thomas, 2021 #937}</t>
  </si>
  <si>
    <t>Kansas City Cardiomyopathy Questionnaire (KCCQ-23)</t>
  </si>
  <si>
    <t>2-part model</t>
  </si>
  <si>
    <t>SAS code to generate predictions for all models is available from John Spertus at spertusj@umkc.edu. External validation reported in the paper.</t>
  </si>
  <si>
    <t>Kansas City Cardiomyopathy Questionnaire (KCCQ-12)</t>
  </si>
  <si>
    <t>Thompson, N. R., Lapin, B. R., &amp; Katzan, I. L. (2017). Mapping PROMIS Global Health Items to EuroQol (EQ-5D) Utility Scores Using Linear and Equipercentile Equating. Pharmacoeconomics, 35(11), 1167-1176.</t>
  </si>
  <si>
    <t>{Thompson, 2017 #698}</t>
  </si>
  <si>
    <t>Patient-Reported Outcomes Measurement Information System–Global Health (PROMIS-GH)</t>
  </si>
  <si>
    <t>linear regression with equipercentile or linear equating applied to the predicted values</t>
  </si>
  <si>
    <t>Used PROMIS Wave 1 sample (same as Revicki, 2009). PROMIS is linked to &gt;300 health measures http://www.healthmeasures.net/explore-measurement-systems/promis, facilitating double mapping</t>
  </si>
  <si>
    <t>Tsiachristas, A., Potter, C. M., Rocks, S., Peters, M., Cundell, M., McShane, R., Batchelder, L., Fox, D., Forder, J. E., Jones, K., Waite, F., Freeman, D., &amp; Fitzpatrick, R. (2020). Estimating EQ-5D utilities based on the Short-Form Long Term Conditions Questionnaire (LTCQ-8). Health Qual Life Outcomes, 18(1), 279. https://doi.org/10.1186/s12955-020-01506-w.</t>
  </si>
  <si>
    <t>{Tsiachristas, 2020 #891}</t>
  </si>
  <si>
    <t>Short-Form Long Term Conditions Questionnaire (LTCQ-8)</t>
  </si>
  <si>
    <t>fractional logit</t>
  </si>
  <si>
    <t>Tsuchiya A., Brazier J., McColl E., Parkin D. (2001). A condition-specific instrument, a generic instrument, and a preference based generic instrument. Presented at the 17th Plenary Meeting of the EuroQoL Group in Copenhagen, Denmark in September 2001. http://www.euroqol.org/uploads/media/Proc01Copen2Tsuchiya.pdf (Accessed: 20th December 2012). AND Tsuchiya A., Brazier J., McColl E., Parkin D. (2002). Deriving preference-based single indices from non-preference based condition-specific instruments: Converting AQLQ into EQ5D indices. Sheffield Health Economics Group Discussion Paper Series 02/1. http://www.shef.ac.uk/content/1/c6/01/63/29/02_1FT.pdf</t>
  </si>
  <si>
    <t>{Tsuchiya, 2001 #300}{Tsuchiya, 2002 #138}</t>
  </si>
  <si>
    <t>Tuzil J, Pilnackova BF, Watt T, Jiskra J, Koudelkova M, Novotna E, Tuzilova K, Dolezal T, Bartakova J. The Impact of Subclinical Hypothyroidism on the Quality of Life During Pregnancy: Mapping 5-Level Version of EQ-5D and ThyPRO-39. Value Health. 2023 Jul;26(7):1085-1097. doi: 10.1016/j.jval.2023.02.015.</t>
  </si>
  <si>
    <t>{Tuzil, 2023 #1044}</t>
  </si>
  <si>
    <t>ThyPRO-39</t>
  </si>
  <si>
    <t>Pregnant women screened for thyroid function</t>
  </si>
  <si>
    <t>OLS; Beta; Tobit; Two-part regressions</t>
  </si>
  <si>
    <t>Beta</t>
  </si>
  <si>
    <t>Valsamis EM, Beard D, Carr A, Collins GS, Brealey S, Rangan A, Santos R, Corbacho B, Rees JL, Pinedo-Villanueva R. (2023). Mapping the Oxford Shoulder Score onto the EQ-5D utility index. Qual Life Res, 32(2):507-518.</t>
  </si>
  <si>
    <t>{Valsamis, 2023 #921}</t>
  </si>
  <si>
    <t>Oxford Shoulder Score (OSS)</t>
  </si>
  <si>
    <t>Shoulder pathologies</t>
  </si>
  <si>
    <t>adjusted limited dependent variable mixture models</t>
  </si>
  <si>
    <t>van Exel N. J., Scholte op Reimer W. J., Koopmanschap M. A. (2004). Assessment of post-stroke quality of life in cost-effectiveness studies: the usefulness of the Barthel Index and the EuroQoL-5D. Qual Life Res. 13 (2), 427-33.</t>
  </si>
  <si>
    <t>{van Exel, 2004 #233}</t>
  </si>
  <si>
    <t>van Hout B., Janssen M. F., Feng Y. S., Kohlmann T., Busschbach J., Golicki D., et al. (2012). Interim scoring for the EQ-5D-5L: mapping the EQ-5D-5L to EQ-5D-3L value sets. Value Health. 15 (5), 708-15.</t>
  </si>
  <si>
    <t>{van Hout, 2012 #210}</t>
  </si>
  <si>
    <t>"Broad spectrum of health" including people with stroke, rheumatoid arthritis and personality disorder</t>
  </si>
  <si>
    <t>non-parametric cross-tabulation; psychometric scaling approach</t>
  </si>
  <si>
    <t>Externally validated by {Luo, 2015 #501}</t>
  </si>
  <si>
    <t xml:space="preserve">Externally validated by Luo, N., Cheung, Y. B., Ng, R., &amp; Lee, C. F. (2015). Health Qual Life Outcomes, 13, 166.
</t>
  </si>
  <si>
    <t>van Hout BA, Shaw JW. (2021). Mapping EQ-5D-3L to EQ-5D-5L. Value Health, 24(9):1285-1293.</t>
  </si>
  <si>
    <t>{van Hout, 2021 #936}</t>
  </si>
  <si>
    <t>EQ-5D-3L</t>
  </si>
  <si>
    <t>non-parametric models</t>
  </si>
  <si>
    <t>Used the same dataset as van Hout 2012</t>
  </si>
  <si>
    <t>Vartiainen, P., Mantyselka, P., Heiskanen, T., Hagelberg, N., Mustola, S., Forssell, H., Kautiainen, H., &amp; Kalso, E. (2017). Validation of EQ-5D and 15D in the assessment of health-related quality of life in chronic pain. Pain, 158(8), 1577-1585.</t>
  </si>
  <si>
    <t>{Vartiainen, 2017 #697}</t>
  </si>
  <si>
    <t>Chronic Pain Acceptance Questionnaire (CPAQ)</t>
  </si>
  <si>
    <t>Chronic pain</t>
  </si>
  <si>
    <t>Coefficients are not given in the paper, but are available from the authors on request.</t>
  </si>
  <si>
    <t>Beck Depression Inventory (BDI-II)</t>
  </si>
  <si>
    <t>Pain Anxiety Symptoms Scale (PASS-20)</t>
  </si>
  <si>
    <t>Brief Pain Inventory (BPI) - intensity</t>
  </si>
  <si>
    <t>Brief Pain Inventory (BPI) - interference</t>
  </si>
  <si>
    <t>Basic Nordic Sleep Questionnaire (BNSQ)</t>
  </si>
  <si>
    <t>CPAQ, BDI, PASS, BPI/intensity, BPI/interference and BNSQ</t>
  </si>
  <si>
    <t>combining source instruments using principal component analysis</t>
  </si>
  <si>
    <t>Vera-Llonch, M., Massarotti, E., Wolfe, F., Shadick, N., Westhovens, R., Sofrygin, O., Maclean, R., Li, T., &amp; Oster, G. (2008). Cost-effectiveness of abatacept in patients with moderately to severely active rheumatoid arthritis and inadequate response to tumor necrosis factor-alpha antagonists. J Rheumatol, 35(9), 1745-1753.  Vera-Llonch, M., Massarotti, E., Wolfe, F., Shadick, N., Westhovens, R., Sofrygin, O., Maclean, R., Yuan, Y., &amp; Oster, G. (2008). Cost-effectiveness of abatacept in patients with moderately to severely active rheumatoid arthritis and inadequate response to methotrexate. Rheumatology (Oxford), 47(4), 535-541.</t>
  </si>
  <si>
    <t>{Vera-Llonch, 2008 #479;Vera-Llonch, 2008 #480}</t>
  </si>
  <si>
    <t>~19,000</t>
  </si>
  <si>
    <t>Unclear: Appears to be sample means for each group</t>
  </si>
  <si>
    <t>Versteegh M. M., Leunis A., Luime J. J., Boggild M., Uyl-de Groot C. A., Stolk E. A. (2012). Mapping QLQ-C30, HAQ, and MSIS-29 on EQ-5D. Med Decis Making. 32 (4), 554-68.</t>
  </si>
  <si>
    <t>{Versteegh, 2012 #221}</t>
  </si>
  <si>
    <t>Multiple myeloma and non-Hodgkin lymphoma</t>
  </si>
  <si>
    <t>{Versteegh, 2010 #243} externally validated and used to explore how poor predictions are for those in poor health. Also externally validated by: {Crott, 2014 #371}{Doble, 2014 #395;Doble, 2016 #492}. MSIS-29 algorithm was externally validated by {Ernstsson, 2017 #641}.</t>
  </si>
  <si>
    <t>{Versteegh, 2010 #243} externally validated and used to explore how poor predictions are for those in poor health. Externally validated by {Crott, 2014 #371}{Doble, 2016 #492} and {Marriott, 2017 #719}. MSIS-29 algorithm was externally validated by {Ernstsson, 2017 #641}.</t>
  </si>
  <si>
    <t>Versteegh (Versteegh, MM et al. (2010). Health Qual Life Outcomes. 8, 141) externally validated and used to explore how poor predictions are for those in poor health. Also externally validated by: Crott, R. (2014) Expert Rev Pharmacoecon Outcomes Res 1-8; and Doble, B., &amp; Lorgelly, P. (2016). Qual Life Res, 25(4), 891-911; Marriott, E-R et al. (2017). Journal of Medical Economics, 20, 193-199. MSIS-29 algorithm was externally validated by Ernstsson (2017) MDM Policy &amp; Practice, 2, 1-9.</t>
  </si>
  <si>
    <t>Arthritis</t>
  </si>
  <si>
    <t>Health Assessment Questionnaire (HAQ), SF-36, Hospital Anxiety and Depression Scale (HADS) &amp; Disease Activity Score (DAS28)</t>
  </si>
  <si>
    <t>MSIS-29</t>
  </si>
  <si>
    <t>Versteegh M. M., Rowen D., Brazier J. E., Stolk E. A. (2010). Mapping onto Eq-5 D for patients in poor health. Health Qual Life Outcomes. 8, 141.</t>
  </si>
  <si>
    <t>{Versteegh, 2010 #243}</t>
  </si>
  <si>
    <t>Patients with and without rheumatoid arthritis</t>
  </si>
  <si>
    <t>The authors themselves do not recommend using this algorithm to predict utilities as some participants had RA while others did not. Evaluate various other mapping models</t>
  </si>
  <si>
    <t>The authors themselves do not recommend using this algorithm to predict utilities as some participants had RA while others did not. Evaluate various other mapping models.</t>
  </si>
  <si>
    <t>(separate models for patients with high and low scores)</t>
  </si>
  <si>
    <t>Coefficients presented in Table 4. Externally validated in the paper and by: Doble, B., &amp; Lorgelly, P. (2016). Qual Life Res, 25 891-911.</t>
  </si>
  <si>
    <t>Vilsbøll, A. W., Kragh, N., Hahn-Pedersen, J., &amp; Jensen, C. E. (2020). Mapping Dermatology Life Quality Index (DLQI) scores to EQ-5D utility scores using data of patients with atopic dermatitis from the National Health and Wellness Study. Qual Life Res, 29(9), 2529-2539. https://doi.org/10.1007/s11136-020-02499-1.</t>
  </si>
  <si>
    <t>{Vilsbøll, 2020 #890}</t>
  </si>
  <si>
    <t>Atopic dermatitis</t>
  </si>
  <si>
    <t>regression mixture model</t>
  </si>
  <si>
    <t>Wailoo, A., Hernandez Alava, M., &amp; Escobar Martinez, A. (2014). Modelling the relationship between the WOMAC Osteoarthritis Index and EQ-5D. Health Qual Life Outcomes, 12, 37.</t>
  </si>
  <si>
    <t>{Wailoo, 2014 #636}</t>
  </si>
  <si>
    <t>Mixture model</t>
  </si>
  <si>
    <t>Externally validated by {Kiadaliri, 2016 #531}. Calculator predicting utilities is available at: http://hqlo.biomedcentral.com/articles/10.1186/1477-7525-12-37</t>
  </si>
  <si>
    <t>Externally validated by Kiadaliri and Englund (2016, Health and quality of life outcomes, 14, 141). Calculator predicting utilities is available at: http://hqlo.biomedcentral.com/articles/10.1186/1477-7525-12-37</t>
  </si>
  <si>
    <t>Wailoo, A., Hernandez, M., Philips, C., Brophy, S., &amp; Siebert, S. (2015). Modeling Health State Utility Values in Aukylosing Spondylitis: Comparisons of Direct and Indirect Methods. Value Health, 18(4), 425-431.</t>
  </si>
  <si>
    <t>{Wailoo, 2015 #419}</t>
  </si>
  <si>
    <t>Bespoke mixture, Generalized Ordered probit</t>
  </si>
  <si>
    <t>{Hernandez Alava, 2022 #880}. . Adapted to predict Australian tariff by {Papadopoulos, 2022 #923}</t>
  </si>
  <si>
    <t>Hernandez et al. 2013a; Hernandez et al, 2013b</t>
  </si>
  <si>
    <t>Externally validated by Hernandez Alva et al 2021 (http://dx.doi.org/10.1136/rmdopen-2021-001955). Adapted to predict Australian tariff by Papadopoulos et al 2022 (https://doi.org/10.1080/13696998.2022.2078574)</t>
  </si>
  <si>
    <t>Wan C, Wang Q, Xu Z, Huang Y, Xi X. Mapping health assessment questionnaire disability index onto EQ-5D-5L in China. Front Public Health. 2023 Apr 18;11:1123552. doi: 10.3389/fpubh.2023.1123552.</t>
  </si>
  <si>
    <t>{Wan, 2023 #1013}</t>
  </si>
  <si>
    <t>Health assessment questionnaire disability index (HAQ-DI)</t>
  </si>
  <si>
    <t>Ordinary least squares regression (OLS); General linear regression model (GLM); MM-estimator model (MM); Tobit regression model (Tobit); Beta regression model (Beta); Adjusted limited dependent variable mixture model (ALDVMM); Multivariate Ordered Probit regression model (MV-Probit)</t>
  </si>
  <si>
    <t>MM-estimator model (MM); Beta regression model (Beta); Adjusted limited dependent variable mixture model (ALDVMM); Multivariate Ordered Probit regression model (MV-Probit)</t>
  </si>
  <si>
    <t>Wang L, Lu Y, Dai Z, Shi P, Xu J, Chang F, Lu Y. (2022). Obtaining EQ-5D-3L utility index from the health status scale of traditional Chinese medicine (TCM-HSS) based on a mapping study. Health Qual Life Outcomes, 20(1):164.</t>
  </si>
  <si>
    <t>{Wang, 2022 #920}</t>
  </si>
  <si>
    <t>Health status scale of traditional Chinese medicine (TCM-HSS)</t>
  </si>
  <si>
    <t>Wang K, Guo X, Yu S, Gao L, Wang Z, Zhu H, Xing B, Zhang S, Dong D. (2021). Mapping of the acromegaly quality of life questionnaire to ED-5D-5L index score among patients with acromegaly. Eur J Health Econ, 22(9):1381-1391.</t>
  </si>
  <si>
    <t>{Wang, 2021 #935}</t>
  </si>
  <si>
    <t xml:space="preserve">Acromegaly quality of life (AcroQoL) questionnaire </t>
  </si>
  <si>
    <t>beta-based mixture, and adjusted limited dependent variable mixture models</t>
  </si>
  <si>
    <t>Wang, X., Moullaali, T. J., Li, Q., Berge, E., Robinson, T. G., Lindley, R., Zheng, D., Delcourt, C., Arima, H., Song, L., Chen, X., Yang, J., Chalmers, J., Anderson, C. S., &amp; Sandset, E. C. (2020). Utility-Weighted Modified Rankin Scale Scores for the Assessment of Stroke Outcome: Pooled Analysis of 20 000+ Patients. Stroke, 51(8), 2411-2417.</t>
  </si>
  <si>
    <t>{Wang, 2020 #889}</t>
  </si>
  <si>
    <t>Ward Fuller, G., Hernandez, M., Pallot, D., Lecky, F., Stevenson, M., &amp; Gabbe, B. (2017). Health State Preference Weights for the Glasgow Outcome Scale Following Traumatic Brain Injury: A Systematic Review and Mapping Study. Value Health, 20(1), 141-151. Hernández Alava, M., Wailoo, A., Pudney, S., Gray, L., &amp; Manca, A. (2020). Mapping clinical outcomes to generic preference-based outcome measures: development and comparison of methods. Health Technol Assess, 24(34), 1-68. doi.org/10.3310/hta24340.</t>
  </si>
  <si>
    <t>{Ward Fuller, 2017 #711}{Hernández Alava, 2020 #907}</t>
  </si>
  <si>
    <t>Glasgow Outcome Scale (GOS): basic GOS</t>
  </si>
  <si>
    <t>Brain injury</t>
  </si>
  <si>
    <t xml:space="preserve">Adjusted limited dependent variable mixture models 
</t>
  </si>
  <si>
    <t>Glasgow Outcome Scale (GOS): extended GOS</t>
  </si>
  <si>
    <t>Webb, E.J.D. (2023). An Item-Response Mapping from General Health Questionnaire Responses to EQ-5D-3L Using a General Population Sample from England. Appl Health Econ Health Policy 21, 327–346.</t>
  </si>
  <si>
    <t>{Webb, 2022 #919}</t>
  </si>
  <si>
    <t>least absolute shrinkage and selection operator (LASSO); non-parametric</t>
  </si>
  <si>
    <t xml:space="preserve">Wee, H. L., Yeo, K. K., Chong, K. J., Khoo, E. Y. H., Cheung, Y. B. (2018). Mean Rank, Equipercentile, and Regression Mapping of World Health Organization Quality of Life Brief (WHOQOL-BREF) to EuroQoL 5 Dimensions 5 Levels (EQ-5D-5L) Utilities. Med Decis Making, 38 (3), 319-333. </t>
  </si>
  <si>
    <t>{Wee, 2018 #676}</t>
  </si>
  <si>
    <t>World Health Organisation Quality of Life Brief (WHOQOL-BREF)</t>
  </si>
  <si>
    <t>equipercentile mapping, mean rank method</t>
  </si>
  <si>
    <t>Wen J, Jin X, Al Sayah F, Short H, Ohinmaa A, Davison SN, Walsh M, Johnson JA. (2022). Mapping the Edmonton Symptom Assessment System-Revised: Renal to the EQ-5D-5L in patients with chronic kidney disease. Qual Life Res, 31(2):567-577.</t>
  </si>
  <si>
    <t>{Wen, 2022 #918}</t>
  </si>
  <si>
    <t>Edmonton Symptom Assessment System-Revised: Renal (ESAS-r: Renal)</t>
  </si>
  <si>
    <t>Chronic kidney disease</t>
  </si>
  <si>
    <t>mixture models (BETAMIX, ALDVMM)</t>
  </si>
  <si>
    <t>Whynes, D. K., Sprigg, N., Selby, J., Berge, E., &amp; Bath, P. M. (2013). Testing for Differential Item Functioning within the EQ-5D. Med Decis Making, 33(2), 252-260.</t>
  </si>
  <si>
    <t>{Whynes, 2013 #265}</t>
  </si>
  <si>
    <t>1462 patients</t>
  </si>
  <si>
    <t>Modified Rankin Scale (mRS), Barthel Index and Zung Depression</t>
  </si>
  <si>
    <t>Wijeysundera H. C., Tomlinson G., Norris C. M., Ghali W. A., Ko D. T., Krahn M. D. (2011). Predicting EQ-5D utility scores from the Seattle Angina Questionnaire in coronary artery disease: a mapping algorithm using a Bayesian framework. Med Decis Making. 31 (3), 481-93.</t>
  </si>
  <si>
    <t>{Wijeysundera, 2011 #155}</t>
  </si>
  <si>
    <t>Seattle Angina Questionnaire (SAQ)</t>
  </si>
  <si>
    <t>Algorithm was applied to secondary data from a variety of trials in: Wijeysundera, HC. et al. (2014). Clinicoecon Outcomes Res, 6, 253-268.</t>
  </si>
  <si>
    <t>Wijnen, B. F. M., Mosweu, I., Majoie, M., Ridsdale, L., de Kinderen, R. J. A., Evers, S., &amp; McCrone, P. (2018). A comparison of the responsiveness of EQ-5D-5L and the QOLIE-31P and mapping of QOLIE-31P to EQ-5D-5L in epilepsy. Eur J Health Econ, 19(6), 861-870.</t>
  </si>
  <si>
    <t>{Wijnen, 2018 #694}</t>
  </si>
  <si>
    <t>Quality of Life in Epilepsy-Patients-Weighted 31p (QOLIE-31P)</t>
  </si>
  <si>
    <t>Epilepsy</t>
  </si>
  <si>
    <t>283 patients</t>
  </si>
  <si>
    <t>Williamson I., Benge S., Barton S., Petrou S., Letley L., Fasey N., et al. (2009). A double-blind randomised placebo-controlled trial of topical intranasal corticosteroids in 4- to 11-year-old children with persistent bilateral otitis media with effusion in primary care. Health Technol Assess. 13 (37), 1-144. AND Dakin H., Petrou S., Haggard M., Benge S., Williamson I. (2010). Mapping analyses to estimate health utilities based on responses to the OM8-30 Otitis Media Questionnaire. Qual Life Res. 19 (1), 65-80.</t>
  </si>
  <si>
    <t>{Williamson, 2009 #237}{Dakin, 2010 #1}</t>
  </si>
  <si>
    <t>OM8-30 (disease-specific otitis media instrument)</t>
  </si>
  <si>
    <t>Children with otitis media</t>
  </si>
  <si>
    <t>EQ-5D results presented only in Williamson 2009; further detail on methods in Dakin 2010</t>
  </si>
  <si>
    <t>EQ-5D results presented only in Williamson 2009; further detail on methods in Dakin 2010.</t>
  </si>
  <si>
    <t>Final HUI results and methods shown in Dakin 2010</t>
  </si>
  <si>
    <t>Final HUI results and methods shown in Dakin 2010.</t>
  </si>
  <si>
    <t>Wojciechowski P, Wdowiak M, Hakimi Z, Wilson K, Fishman J, Nazir J, Toumi M. Mapping the EORTC QLQ-C30 onto the EQ-5D-5L index for patients with paroxysmal nocturnal hemoglobinuria in France. J Comp Eff Res. 2023 May;12(5):e220178. doi: 10.57264/cer-2022-0178.</t>
  </si>
  <si>
    <t>{Wojciechowski, 2023 #1024}</t>
  </si>
  <si>
    <t>Paroxysmal nocturnal hemoglobinuria</t>
  </si>
  <si>
    <t>Ordinary least squares (OLS) model; Adjusted limited dependent variable mixture (ALDVM) model; Beta-inflated distribution for generalised additive model for location scale and shape (GAMLSS)</t>
  </si>
  <si>
    <t>Adjusted limited dependent variable mixture (ALDVM) model; Beta-inflated distribution for generalised additive model for location scale and shape (GAMLSS)</t>
  </si>
  <si>
    <t>Wolfe F., Michaud K., Wallenstein G. (2010). Scale characteristics and mapping accuracy of the US EQ-5D, UK EQ-5D, and SF-6D in patients with rheumatoid arthritis. J Rheumatol. 37 (8), 1615-25.</t>
  </si>
  <si>
    <t>{Wolfe, 2010 #3}</t>
  </si>
  <si>
    <t>fractional polynomial regression</t>
  </si>
  <si>
    <t>Wong, C. K. H., Cheung, P. W. H., Samartzis, D., Luk, K. D., Cheung, K. M. C., Lam, C. L. K., &amp; Cheung, J. P. Y. (2017). Mapping the SRS-22r questionnaire onto the EQ-5D-5L utility score in patients with adolescent idiopathic scoliosis. PLoS One, 12(4), e0175847.</t>
  </si>
  <si>
    <t>{Wong, 2017 #709}</t>
  </si>
  <si>
    <t>Refined Scoliosis Research Society 22-item (SRS-22r)</t>
  </si>
  <si>
    <t>Adolescent idiopathic scoliosis (AIS)</t>
  </si>
  <si>
    <t xml:space="preserve">Woodcock F., Doble B. (2018). Mapping the EORTC-QLQ-C30 to the EQ-5D-3L: An Assessment of Existing and Newly Developed Algorithms. Med Decis Making. 38 (8), 954-967.  </t>
  </si>
  <si>
    <t>{Woodcock, 2018 #658}</t>
  </si>
  <si>
    <t>Validates Khan 2014, Longworth, Veersteegh, Marriot</t>
  </si>
  <si>
    <t>Wu E. Q., Mulani P., Farrell M. H., Sleep D. (2007). Mapping FACT-P and EORTC QLQ-C30 to patient health status measured by EQ-5D in metastatic hormone-refractory prostate cancer patients. Value Health. 10 (5), 408-14.</t>
  </si>
  <si>
    <t>{Wu, 2007 #23}</t>
  </si>
  <si>
    <t>median regression</t>
  </si>
  <si>
    <t>Comment/correction in {Cella, 2012 #234}</t>
  </si>
  <si>
    <t>Comment/correction in Cella, D et al. (2012). Value Health. 15, 783-4; author reply 785.</t>
  </si>
  <si>
    <t>Functional Assessment of Cancer Therapy - Prostate (FACT-P) and EORTC QLQ-C30</t>
  </si>
  <si>
    <t>Xie F., Pullenayegum E. M., Li S. C., Hopkins R., Thumboo J., Lo N. N. (2010). Use of a disease-specific instrument in economic evaluations: mapping WOMAC onto the EQ-5D utility index. Value Health. 13 (8), 873-8.</t>
  </si>
  <si>
    <t>{Xie, 2010 #242}</t>
  </si>
  <si>
    <t>Externally validated by {Kiadaliri, 2016 #531}.</t>
  </si>
  <si>
    <t>Externally validated by Kiadaliri and Englund (2016, Health and quality of life outcomes, 14, 141).</t>
  </si>
  <si>
    <t>Xu, R. H., Wong, E. L. Y., Jin, J., Dou, Y., &amp; Dong, D. (2020). Mapping of the EORTC QLQ-C30 to EQ-5D-5L index in patients with lymphomas. Eur J Health Econ, 21(9), 1363-1373. https://doi.org/10.1007/s10198-020-01220-w.</t>
  </si>
  <si>
    <t>{Xu, 2020 #888}</t>
  </si>
  <si>
    <t>Lymphoma</t>
  </si>
  <si>
    <t>beta-based mixture model, ALDVMM</t>
  </si>
  <si>
    <t>Xie S, Wu J, Chen G. Comparative performance and mapping algorithms between EQ-5D-5L and SF-6Dv2 among the Chinese general population. Eur J Health Econ. 2024 Feb;25(1):7-19. doi: 10.1007/s10198-023-01566-x.</t>
  </si>
  <si>
    <t>{Xie, 2024 #966}</t>
  </si>
  <si>
    <t>OLS; GLM; Tobit; MM</t>
  </si>
  <si>
    <t>MM</t>
  </si>
  <si>
    <t>Xu RH, Dong D, Luo N, Wong EL, Yang R, Liu J, Yuan H, Zhang S. (2022). Mapping the Haem-A-QoL to the EQ-5D-5L in patients with hemophilia. Qual Life Res, 31(5):1533-1544.</t>
  </si>
  <si>
    <t>{Xu, 2022 #917}</t>
  </si>
  <si>
    <t>Haem-A-QoL</t>
  </si>
  <si>
    <t>Hemophilia</t>
  </si>
  <si>
    <t>mixture beta regression model (BM), ALDVMM, robust MM-estimator model (MM)</t>
  </si>
  <si>
    <t>Yang, F., Wong, C. K. H., Luo, N., Piercy, J., Moon, R., Jackson, J. (2019). Mapping the kidney disease quality of life 36-item short form survey (KDQOL-36) to the EQ-5D-3L and the EQ-5D-5L in patients undergoing dialysis. Eur J Health Econ. 20(8), 1195-1206.</t>
  </si>
  <si>
    <t>{Yang, 2019 #746}</t>
  </si>
  <si>
    <t>Kidney Disease Quality of Life Short Form (KDQOL-36)</t>
  </si>
  <si>
    <t>Kidney disease</t>
  </si>
  <si>
    <t>Young, M. K., Ng, S. K., Mellick, G., &amp; Scuffham, P. A. (2013). Mapping of the PDQ-39 to EQ-5D scores in patients with Parkinson's disease. Qual Life Res, 22(5), 1065-1072.</t>
  </si>
  <si>
    <t>{Young, 2013 #211}</t>
  </si>
  <si>
    <t>Yousefi M, Nahvijou A, Sari AA, Ameri H. (2021). Mapping QLQ-C30 Onto EQ-5D-5L and SF-6D-V2 in Patients With Colorectal and Breast Cancer From a Developing Country. Value Health Reg Issues, 24:57-66.</t>
  </si>
  <si>
    <t>{Yousefi, 2021 #934}</t>
  </si>
  <si>
    <t>QLQ-C30</t>
  </si>
  <si>
    <t xml:space="preserve">Colorectal and breast cancer </t>
  </si>
  <si>
    <t xml:space="preserve">Yu, CH., Chang, SM., Hsu, CH. et al. (2022). Mapping algorithms for predicting EuroQol-5D-3L utilities from the assessment test of chronic obstructive pulmonary disease. Sci Rep 12, 20930. </t>
  </si>
  <si>
    <t>{Yu, 2022 #916}</t>
  </si>
  <si>
    <t>Chronic obstructive pulmonary disease (COPD) assessment test (CAT)</t>
  </si>
  <si>
    <t>Mean Rank Method (MRM) models</t>
  </si>
  <si>
    <r>
      <rPr>
        <b/>
        <sz val="9"/>
        <rFont val="Arial"/>
        <family val="2"/>
      </rPr>
      <t xml:space="preserve">Abbreviations for source and target instruments: </t>
    </r>
    <r>
      <rPr>
        <sz val="9"/>
        <rFont val="Arial"/>
        <family val="2"/>
      </rPr>
      <t>15D*, 15 dimensional instrument (www.15d-instrument.net); EORTC*, European Organization for Research and Treatment of Cancer; EORTC QLQ-C30*, European Organization for the Research and Treatment of Cancer Quality of Life Questionnaire; EQ-5D*, EuroQoL 5 dimensions (3-level version unless otherwise specified, www.euroqol.org); EQ-5D-5L*, EuroQoL 5 dimensions 5-level version (www.euroqol.org); EQ-5D-Y, EuroQoL 5 dimensions youth version; HUI*, Health Utilities Index (fhs.mcmaster.ca/hug); SF-12*, Short Form 12 item (www.sf-36.org); SF-36*, Short Form 36 item (www.sf-36.org); SF-6D*, Short Form 6-dimensions (www.sf-36.org).</t>
    </r>
  </si>
  <si>
    <r>
      <rPr>
        <b/>
        <sz val="9"/>
        <rFont val="Arial"/>
        <family val="2"/>
      </rPr>
      <t xml:space="preserve">Abbreviations for mapping methods: </t>
    </r>
    <r>
      <rPr>
        <sz val="9"/>
        <rFont val="Arial"/>
        <family val="2"/>
      </rPr>
      <t>ALDVMM, adjusted limited dependent variable mixed models; CLAD, censored least absolute deviation; GEE, generalised estimating equations; GLM, generalised linear model; GLS, generalised least squares; OLS, ordinary least squares.</t>
    </r>
  </si>
  <si>
    <r>
      <rPr>
        <b/>
        <sz val="9"/>
        <rFont val="Arial"/>
        <family val="2"/>
      </rPr>
      <t xml:space="preserve">Other abbreviations: </t>
    </r>
    <r>
      <rPr>
        <sz val="9"/>
        <rFont val="Arial"/>
        <family val="2"/>
      </rPr>
      <t>HESG, Health Economists' Study Group (conference); HUI*, Health Utilities Index (fhs.mcmaster.ca/hug); iHEA, International health economics Association.</t>
    </r>
  </si>
  <si>
    <t>* A set of direct valuations are available for the source instrument. Depending on circumstances, it may therefore be preferable to use direct valuations rather than mapping.</t>
  </si>
  <si>
    <r>
      <rPr>
        <b/>
        <sz val="9"/>
        <rFont val="Arial"/>
        <family val="2"/>
      </rPr>
      <t xml:space="preserve">Disclaimer: </t>
    </r>
    <r>
      <rPr>
        <sz val="9"/>
        <rFont val="Arial"/>
        <family val="2"/>
      </rPr>
      <t>While we have made every effort to ensure that the information included here is accurate and that all published mapping studies are included, neither we nor HERC accept responsibility for any errors, omissions, inaccuracies or any consequences arising from the use of this database. If you identify an error in the information presented here, or if you know of a study that we have not yet included, please contact us at helen.dakin@dph.ox.ac.uk, richeal.burns@dph.ox.ac.uk or yaling.yang@phc.ox.ac.uk so that we can correct this. We have not undertaken any assessment of the quality of the mapping studies in this database. Users who wish to use any given mapping study should consult the full text of the relevant paper to assess study quality and relevance of the algorithm to their decision problem (e.g. using the MAPS statement, Pharmacoeconomics. 2015;33(10):993-1011).</t>
    </r>
  </si>
  <si>
    <t>Pruritis (chronic kidney disease associated pruritis)</t>
  </si>
  <si>
    <t>Chronic Liver Disease Questionnaire for Nonalcoholic Steatohepatitis (CLDQ-NASH)</t>
  </si>
  <si>
    <t>fractional logit/probit; non-parametric local-linear regression; random forest; classification and regression tree</t>
  </si>
  <si>
    <t>cumulative probability (for ordinal data); penalized ordinal regression; CART (classifcation and regression 
trees); ordinal random forest</t>
  </si>
  <si>
    <t>BM, RMM</t>
  </si>
  <si>
    <r>
      <t xml:space="preserve">This database lists published primary studies estimating mapping algorithms that estimate EQ-5D utilities from other quality of life measures and report the algorithm in sufficient detail to allow other researchers to estimate utilities on other data. Studies were identified from previous reviews and literature searches and searches will be updated approximately every other year. Further details on the database are available at: </t>
    </r>
    <r>
      <rPr>
        <u/>
        <sz val="9.5"/>
        <color rgb="FF0000FF"/>
        <rFont val="Arial"/>
        <family val="2"/>
      </rPr>
      <t>http://www.herc.ox.ac.uk/downloads/mappingdatabase</t>
    </r>
    <r>
      <rPr>
        <sz val="9.5"/>
        <rFont val="Arial"/>
        <family val="2"/>
      </rPr>
      <t>. Date of last MEDLINE search: 17 Febuary 2025.</t>
    </r>
  </si>
  <si>
    <t>Patient Health Questionnaire (PHQ-9)</t>
  </si>
  <si>
    <t>Franklin, M., &amp; Hernández Alava, M. (2023). Enabling QALY estimation in mental health trials and care settings: mapping from the PHQ-9 and GAD-7 to the ReQoL-UI or EQ-5D-5L using mixture models. Qual Life Res, 32(10), 2763–2778. https://doi.org/10.1007/s11136-023-03443-9</t>
  </si>
  <si>
    <t>{Franklin, 2023 #1037}</t>
  </si>
  <si>
    <t>ALDVMM; Betamix</t>
  </si>
  <si>
    <t xml:space="preserve">Patient Health Questionnaire (PHQ-9) </t>
  </si>
  <si>
    <t>Recovering Quality-of-Life Utility Index (ReQoL-UI)</t>
  </si>
  <si>
    <t>Skin diseases (benign/malignant skin lesions to chronic inflammatory diseases e.g. psoriasis &amp; lupus erythematosus)</t>
  </si>
  <si>
    <r>
      <t xml:space="preserve">If you use this database to identify mapping studies for your paper or HTA submission, please cite this database as follows:
Dakin H, Burns R, Abel, L, Koleva-Kolarova R, Yang Y, Mallon, K 2025. HERC database of mapping studies, Version 10.0 (Last updated: 7th November 2025). </t>
    </r>
    <r>
      <rPr>
        <u/>
        <sz val="9.5"/>
        <color rgb="FF0000FF"/>
        <rFont val="Arial"/>
        <family val="2"/>
      </rPr>
      <t>https://doi.org/10.5287/ora-bdrvmy9mn</t>
    </r>
    <r>
      <rPr>
        <sz val="9.5"/>
        <rFont val="Arial"/>
        <family val="2"/>
      </rPr>
      <t xml:space="preserve">. Available at: </t>
    </r>
    <r>
      <rPr>
        <u/>
        <sz val="9.5"/>
        <color rgb="FF0000FF"/>
        <rFont val="Arial"/>
        <family val="2"/>
      </rPr>
      <t>http://www.herc.ox.ac.uk/downloads/herc-database-of-mapping-studie</t>
    </r>
    <r>
      <rPr>
        <sz val="9.5"/>
        <rFont val="Arial"/>
        <family val="2"/>
      </rPr>
      <t xml:space="preserve">s.
Dakin H, Abel L, Burns R, Yang Y. 2018. Review and critical appraisal of studies mapping from quality of life or clinical measures to EQ-5D: an online database and application of the MAPS statement. Health &amp; Quality of Life Outcomes. 16:31.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</si>
</sst>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9">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u/>
      <sz val="10"/>
      <color indexed="12"/>
      <name val="Arial"/>
      <family val="2"/>
    </font>
    <font>
      <sz val="10"/>
      <color indexed="8"/>
      <name val="Arial"/>
      <family val="2"/>
    </font>
    <font>
      <u/>
      <sz val="10"/>
      <color indexed="12"/>
      <name val="Arial"/>
      <family val="2"/>
    </font>
    <font>
      <b/>
      <sz val="12"/>
      <name val="Arial"/>
      <family val="2"/>
    </font>
    <font>
      <sz val="8"/>
      <name val="Arial"/>
      <family val="2"/>
    </font>
    <font>
      <b/>
      <sz val="7"/>
      <name val="Arial"/>
      <family val="2"/>
    </font>
    <font>
      <sz val="16"/>
      <name val="Arial"/>
      <family val="2"/>
    </font>
    <font>
      <sz val="8"/>
      <color indexed="81"/>
      <name val="Tahoma"/>
      <family val="2"/>
    </font>
    <font>
      <b/>
      <sz val="8"/>
      <color indexed="81"/>
      <name val="Tahoma"/>
      <family val="2"/>
    </font>
    <font>
      <b/>
      <u/>
      <sz val="10"/>
      <name val="Arial"/>
      <family val="2"/>
    </font>
    <font>
      <sz val="9"/>
      <color indexed="81"/>
      <name val="Tahoma"/>
      <family val="2"/>
    </font>
    <font>
      <b/>
      <sz val="9"/>
      <color indexed="81"/>
      <name val="Tahoma"/>
      <family val="2"/>
    </font>
    <font>
      <sz val="9"/>
      <name val="Arial"/>
      <family val="2"/>
    </font>
    <font>
      <b/>
      <sz val="9"/>
      <name val="Arial"/>
      <family val="2"/>
    </font>
    <font>
      <sz val="10"/>
      <color rgb="FFFF0000"/>
      <name val="Arial"/>
      <family val="2"/>
    </font>
    <font>
      <sz val="10"/>
      <color rgb="FF000000"/>
      <name val="Arial"/>
      <family val="2"/>
    </font>
    <font>
      <sz val="10"/>
      <color theme="1"/>
      <name val="Arial"/>
      <family val="2"/>
    </font>
    <font>
      <sz val="10"/>
      <color theme="1"/>
      <name val="Arial"/>
      <family val="2"/>
    </font>
    <font>
      <sz val="9.5"/>
      <name val="Arial"/>
      <family val="2"/>
    </font>
    <font>
      <u/>
      <sz val="9.5"/>
      <color rgb="FF0000FF"/>
      <name val="Arial"/>
      <family val="2"/>
    </font>
    <font>
      <sz val="10"/>
      <color rgb="FF1B1B1B"/>
      <name val="Arial"/>
      <family val="2"/>
    </font>
    <font>
      <sz val="11"/>
      <color theme="1"/>
      <name val="Aptos Narrow"/>
      <charset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74">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medium">
        <color rgb="FF000000"/>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style="thin">
        <color rgb="FF000000"/>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style="thin">
        <color rgb="FF000000"/>
      </top>
      <bottom style="medium">
        <color indexed="64"/>
      </bottom>
      <diagonal/>
    </border>
    <border>
      <left style="medium">
        <color rgb="FF000000"/>
      </left>
      <right style="medium">
        <color rgb="FF000000"/>
      </right>
      <top style="thin">
        <color auto="1"/>
      </top>
      <bottom style="thin">
        <color auto="1"/>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medium">
        <color rgb="FF000000"/>
      </left>
      <right style="medium">
        <color indexed="64"/>
      </right>
      <top style="medium">
        <color rgb="FF000000"/>
      </top>
      <bottom style="thin">
        <color indexed="64"/>
      </bottom>
      <diagonal/>
    </border>
    <border>
      <left style="medium">
        <color indexed="64"/>
      </left>
      <right style="medium">
        <color rgb="FF000000"/>
      </right>
      <top style="medium">
        <color rgb="FF000000"/>
      </top>
      <bottom style="thin">
        <color indexed="64"/>
      </bottom>
      <diagonal/>
    </border>
    <border>
      <left/>
      <right style="medium">
        <color indexed="64"/>
      </right>
      <top style="medium">
        <color rgb="FF000000"/>
      </top>
      <bottom style="thin">
        <color indexed="64"/>
      </bottom>
      <diagonal/>
    </border>
    <border>
      <left style="medium">
        <color indexed="64"/>
      </left>
      <right/>
      <top style="medium">
        <color rgb="FF000000"/>
      </top>
      <bottom style="thin">
        <color indexed="64"/>
      </bottom>
      <diagonal/>
    </border>
    <border>
      <left style="medium">
        <color rgb="FF000000"/>
      </left>
      <right/>
      <top style="medium">
        <color rgb="FF000000"/>
      </top>
      <bottom style="thin">
        <color indexed="64"/>
      </bottom>
      <diagonal/>
    </border>
    <border>
      <left style="medium">
        <color indexed="64"/>
      </left>
      <right style="medium">
        <color indexed="64"/>
      </right>
      <top style="medium">
        <color rgb="FF000000"/>
      </top>
      <bottom style="medium">
        <color indexed="64"/>
      </bottom>
      <diagonal/>
    </border>
    <border>
      <left style="medium">
        <color indexed="64"/>
      </left>
      <right style="medium">
        <color indexed="64"/>
      </right>
      <top style="medium">
        <color indexed="64"/>
      </top>
      <bottom style="medium">
        <color rgb="FF000000"/>
      </bottom>
      <diagonal/>
    </border>
    <border>
      <left style="thin">
        <color indexed="64"/>
      </left>
      <right style="thin">
        <color indexed="64"/>
      </right>
      <top style="medium">
        <color indexed="64"/>
      </top>
      <bottom/>
      <diagonal/>
    </border>
  </borders>
  <cellStyleXfs count="10">
    <xf numFmtId="0" fontId="0" fillId="0" borderId="0"/>
    <xf numFmtId="0" fontId="9"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xf numFmtId="9" fontId="6" fillId="0" borderId="0" applyFont="0" applyFill="0" applyBorder="0" applyAlignment="0" applyProtection="0"/>
    <xf numFmtId="0" fontId="3" fillId="0" borderId="0"/>
    <xf numFmtId="0" fontId="4" fillId="0" borderId="0"/>
    <xf numFmtId="9" fontId="4" fillId="0" borderId="0" applyFont="0" applyFill="0" applyBorder="0" applyAlignment="0" applyProtection="0"/>
    <xf numFmtId="0" fontId="2" fillId="0" borderId="0"/>
    <xf numFmtId="0" fontId="1" fillId="0" borderId="0"/>
  </cellStyleXfs>
  <cellXfs count="639">
    <xf numFmtId="0" fontId="0" fillId="0" borderId="0" xfId="0"/>
    <xf numFmtId="0" fontId="0" fillId="2" borderId="0" xfId="0" applyFill="1" applyAlignment="1">
      <alignment horizontal="center"/>
    </xf>
    <xf numFmtId="0" fontId="0" fillId="3" borderId="0" xfId="0" applyFill="1"/>
    <xf numFmtId="0" fontId="5" fillId="3" borderId="1" xfId="0" applyFont="1" applyFill="1" applyBorder="1" applyAlignment="1">
      <alignment horizontal="center" vertical="top" wrapText="1"/>
    </xf>
    <xf numFmtId="0" fontId="0" fillId="2" borderId="0" xfId="0" applyFill="1" applyAlignment="1">
      <alignment horizontal="left" vertical="top"/>
    </xf>
    <xf numFmtId="0" fontId="0" fillId="3" borderId="2" xfId="0" applyFill="1" applyBorder="1" applyAlignment="1">
      <alignment horizontal="left" vertical="top" wrapText="1"/>
    </xf>
    <xf numFmtId="0" fontId="6" fillId="3" borderId="0" xfId="0" applyFont="1" applyFill="1"/>
    <xf numFmtId="0" fontId="10" fillId="3" borderId="0" xfId="0" applyFont="1" applyFill="1"/>
    <xf numFmtId="0" fontId="0" fillId="3" borderId="2" xfId="0" applyFill="1" applyBorder="1" applyAlignment="1">
      <alignment vertical="top" wrapText="1"/>
    </xf>
    <xf numFmtId="0" fontId="16" fillId="3" borderId="0" xfId="0" applyFont="1" applyFill="1"/>
    <xf numFmtId="0" fontId="22" fillId="3" borderId="2" xfId="0" applyFont="1" applyFill="1" applyBorder="1" applyAlignment="1">
      <alignment horizontal="center" vertical="top" wrapText="1"/>
    </xf>
    <xf numFmtId="3" fontId="22" fillId="3" borderId="14" xfId="0" applyNumberFormat="1" applyFont="1" applyFill="1" applyBorder="1" applyAlignment="1">
      <alignment horizontal="center" vertical="top" wrapText="1"/>
    </xf>
    <xf numFmtId="3" fontId="22" fillId="3" borderId="3" xfId="0" applyNumberFormat="1" applyFont="1" applyFill="1" applyBorder="1" applyAlignment="1">
      <alignment horizontal="center" vertical="top" wrapText="1"/>
    </xf>
    <xf numFmtId="3" fontId="22" fillId="3" borderId="11" xfId="0" applyNumberFormat="1" applyFont="1" applyFill="1" applyBorder="1" applyAlignment="1">
      <alignment horizontal="center" vertical="top" wrapText="1"/>
    </xf>
    <xf numFmtId="3" fontId="22" fillId="3" borderId="5" xfId="0" applyNumberFormat="1" applyFont="1" applyFill="1" applyBorder="1" applyAlignment="1">
      <alignment horizontal="center" vertical="top" wrapText="1"/>
    </xf>
    <xf numFmtId="0" fontId="0" fillId="3" borderId="3" xfId="0" applyFill="1" applyBorder="1" applyAlignment="1">
      <alignment wrapText="1"/>
    </xf>
    <xf numFmtId="0" fontId="0" fillId="3" borderId="11" xfId="0" applyFill="1" applyBorder="1" applyAlignment="1">
      <alignment wrapText="1"/>
    </xf>
    <xf numFmtId="0" fontId="0" fillId="3" borderId="2" xfId="0" applyFill="1" applyBorder="1" applyAlignment="1">
      <alignment wrapText="1"/>
    </xf>
    <xf numFmtId="0" fontId="0" fillId="3" borderId="5" xfId="0" applyFill="1" applyBorder="1" applyAlignment="1">
      <alignment wrapText="1"/>
    </xf>
    <xf numFmtId="3" fontId="22" fillId="3" borderId="2" xfId="0" applyNumberFormat="1" applyFont="1" applyFill="1" applyBorder="1" applyAlignment="1">
      <alignment horizontal="center" vertical="top" wrapText="1"/>
    </xf>
    <xf numFmtId="0" fontId="0" fillId="3" borderId="3" xfId="0" applyFill="1" applyBorder="1" applyAlignment="1">
      <alignment horizontal="left" vertical="top" wrapText="1"/>
    </xf>
    <xf numFmtId="0" fontId="0" fillId="3" borderId="0" xfId="0" applyFill="1" applyAlignment="1">
      <alignment horizontal="center"/>
    </xf>
    <xf numFmtId="0" fontId="0" fillId="3" borderId="0" xfId="0" applyFill="1" applyAlignment="1">
      <alignment horizontal="left" vertical="top"/>
    </xf>
    <xf numFmtId="0" fontId="0" fillId="5" borderId="0" xfId="0" applyFill="1"/>
    <xf numFmtId="0" fontId="0" fillId="5" borderId="0" xfId="0" applyFill="1" applyAlignment="1">
      <alignment horizontal="left"/>
    </xf>
    <xf numFmtId="0" fontId="0" fillId="5" borderId="0" xfId="0" applyFill="1" applyAlignment="1">
      <alignment horizontal="center"/>
    </xf>
    <xf numFmtId="0" fontId="10" fillId="5" borderId="0" xfId="0" applyFont="1" applyFill="1"/>
    <xf numFmtId="0" fontId="5" fillId="5" borderId="5" xfId="0" applyFont="1" applyFill="1" applyBorder="1" applyAlignment="1">
      <alignment horizontal="center" vertical="top" wrapText="1"/>
    </xf>
    <xf numFmtId="0" fontId="22" fillId="5" borderId="11" xfId="0" applyFont="1" applyFill="1" applyBorder="1" applyAlignment="1">
      <alignment horizontal="center" vertical="top" wrapText="1"/>
    </xf>
    <xf numFmtId="0" fontId="22" fillId="5" borderId="2" xfId="0" applyFont="1" applyFill="1" applyBorder="1" applyAlignment="1">
      <alignment horizontal="center" vertical="top" wrapText="1"/>
    </xf>
    <xf numFmtId="0" fontId="22" fillId="5" borderId="3" xfId="0" applyFont="1" applyFill="1" applyBorder="1" applyAlignment="1">
      <alignment horizontal="center" vertical="top" wrapText="1"/>
    </xf>
    <xf numFmtId="0" fontId="22" fillId="5" borderId="4"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8" xfId="0" applyFont="1" applyFill="1" applyBorder="1" applyAlignment="1">
      <alignment horizontal="center" vertical="top" wrapText="1"/>
    </xf>
    <xf numFmtId="0" fontId="0" fillId="5" borderId="3" xfId="0" applyFill="1" applyBorder="1" applyAlignment="1">
      <alignment wrapText="1"/>
    </xf>
    <xf numFmtId="0" fontId="0" fillId="5" borderId="11" xfId="0" applyFill="1" applyBorder="1" applyAlignment="1">
      <alignment wrapText="1"/>
    </xf>
    <xf numFmtId="0" fontId="0" fillId="5" borderId="2" xfId="0" applyFill="1" applyBorder="1" applyAlignment="1">
      <alignment wrapText="1"/>
    </xf>
    <xf numFmtId="0" fontId="22" fillId="5" borderId="3" xfId="0" applyFont="1" applyFill="1" applyBorder="1" applyAlignment="1">
      <alignment wrapText="1"/>
    </xf>
    <xf numFmtId="0" fontId="22" fillId="5" borderId="11" xfId="0" applyFont="1" applyFill="1" applyBorder="1" applyAlignment="1">
      <alignment wrapText="1"/>
    </xf>
    <xf numFmtId="0" fontId="22" fillId="5" borderId="4" xfId="0" applyFont="1" applyFill="1" applyBorder="1" applyAlignment="1">
      <alignment wrapText="1"/>
    </xf>
    <xf numFmtId="0" fontId="8" fillId="5" borderId="14" xfId="0" applyFont="1" applyFill="1" applyBorder="1" applyAlignment="1">
      <alignment wrapText="1"/>
    </xf>
    <xf numFmtId="0" fontId="0" fillId="5" borderId="5" xfId="0" applyFill="1" applyBorder="1" applyAlignment="1">
      <alignment wrapText="1"/>
    </xf>
    <xf numFmtId="0" fontId="22" fillId="5" borderId="2" xfId="0" applyFont="1" applyFill="1" applyBorder="1" applyAlignment="1">
      <alignment wrapText="1"/>
    </xf>
    <xf numFmtId="0" fontId="22" fillId="5" borderId="6" xfId="0" applyFont="1" applyFill="1" applyBorder="1" applyAlignment="1">
      <alignment wrapText="1"/>
    </xf>
    <xf numFmtId="0" fontId="0" fillId="5" borderId="18" xfId="0" applyFill="1" applyBorder="1" applyAlignment="1">
      <alignment wrapText="1"/>
    </xf>
    <xf numFmtId="0" fontId="0" fillId="5" borderId="2" xfId="0" applyFill="1" applyBorder="1" applyAlignment="1">
      <alignment vertical="top" wrapText="1"/>
    </xf>
    <xf numFmtId="3" fontId="22" fillId="3" borderId="6" xfId="0" applyNumberFormat="1" applyFont="1" applyFill="1" applyBorder="1" applyAlignment="1">
      <alignment horizontal="center" vertical="top" wrapText="1"/>
    </xf>
    <xf numFmtId="0" fontId="22" fillId="0" borderId="2" xfId="0" applyFont="1" applyBorder="1" applyAlignment="1">
      <alignment horizontal="center" vertical="top" wrapText="1"/>
    </xf>
    <xf numFmtId="3" fontId="22" fillId="0" borderId="2" xfId="0" applyNumberFormat="1" applyFont="1" applyBorder="1" applyAlignment="1">
      <alignment horizontal="center" vertical="top" wrapText="1"/>
    </xf>
    <xf numFmtId="0" fontId="22" fillId="5" borderId="2" xfId="0" applyFont="1" applyFill="1" applyBorder="1" applyAlignment="1">
      <alignment horizontal="left" vertical="top" wrapText="1"/>
    </xf>
    <xf numFmtId="0" fontId="21" fillId="5" borderId="4" xfId="0" applyFont="1" applyFill="1" applyBorder="1" applyAlignment="1">
      <alignment horizontal="center" vertical="top" wrapText="1"/>
    </xf>
    <xf numFmtId="0" fontId="22" fillId="3" borderId="18" xfId="0" applyFont="1" applyFill="1" applyBorder="1" applyAlignment="1">
      <alignment horizontal="center" vertical="top" wrapText="1"/>
    </xf>
    <xf numFmtId="0" fontId="0" fillId="3" borderId="12" xfId="0" applyFill="1" applyBorder="1"/>
    <xf numFmtId="0" fontId="0" fillId="3" borderId="13" xfId="0" applyFill="1" applyBorder="1"/>
    <xf numFmtId="0" fontId="21" fillId="5" borderId="2" xfId="0" applyFont="1" applyFill="1" applyBorder="1" applyAlignment="1">
      <alignment horizontal="center" vertical="top" wrapText="1"/>
    </xf>
    <xf numFmtId="3" fontId="22" fillId="3" borderId="18" xfId="0" applyNumberFormat="1" applyFont="1" applyFill="1" applyBorder="1" applyAlignment="1">
      <alignment horizontal="center" vertical="top" wrapText="1"/>
    </xf>
    <xf numFmtId="0" fontId="22" fillId="5" borderId="14" xfId="0" applyFont="1" applyFill="1" applyBorder="1" applyAlignment="1">
      <alignment wrapText="1"/>
    </xf>
    <xf numFmtId="0" fontId="22" fillId="3" borderId="14" xfId="0" applyFont="1" applyFill="1" applyBorder="1" applyAlignment="1">
      <alignment horizontal="left" vertical="top" wrapText="1"/>
    </xf>
    <xf numFmtId="0" fontId="22" fillId="3" borderId="23" xfId="0" applyFont="1" applyFill="1" applyBorder="1" applyAlignment="1">
      <alignment horizontal="center" vertical="top" wrapText="1"/>
    </xf>
    <xf numFmtId="0" fontId="22" fillId="5" borderId="5" xfId="0" applyFont="1" applyFill="1" applyBorder="1" applyAlignment="1">
      <alignment wrapText="1"/>
    </xf>
    <xf numFmtId="0" fontId="0" fillId="5" borderId="14" xfId="0" applyFill="1" applyBorder="1" applyAlignment="1">
      <alignment vertical="top" wrapText="1"/>
    </xf>
    <xf numFmtId="0" fontId="22" fillId="5" borderId="14" xfId="0" applyFont="1" applyFill="1" applyBorder="1" applyAlignment="1">
      <alignment horizontal="center" vertical="top" wrapText="1"/>
    </xf>
    <xf numFmtId="0" fontId="21" fillId="5" borderId="2" xfId="0" applyFont="1" applyFill="1" applyBorder="1" applyAlignment="1">
      <alignment wrapText="1"/>
    </xf>
    <xf numFmtId="0" fontId="21" fillId="5" borderId="2" xfId="0" applyFont="1" applyFill="1" applyBorder="1" applyAlignment="1">
      <alignment horizontal="center" wrapText="1"/>
    </xf>
    <xf numFmtId="0" fontId="0" fillId="3" borderId="3" xfId="0" applyFill="1" applyBorder="1" applyAlignment="1">
      <alignment horizontal="center" vertical="top" wrapText="1"/>
    </xf>
    <xf numFmtId="0" fontId="21" fillId="5" borderId="0" xfId="0" applyFont="1" applyFill="1" applyAlignment="1">
      <alignment horizontal="left"/>
    </xf>
    <xf numFmtId="0" fontId="4" fillId="5" borderId="4" xfId="0" applyFont="1" applyFill="1" applyBorder="1" applyAlignment="1">
      <alignment horizontal="left" vertical="top" wrapText="1"/>
    </xf>
    <xf numFmtId="0" fontId="4" fillId="5" borderId="2" xfId="0" applyFont="1" applyFill="1" applyBorder="1" applyAlignment="1">
      <alignment horizontal="center" vertical="top" wrapText="1"/>
    </xf>
    <xf numFmtId="0" fontId="4" fillId="5" borderId="2" xfId="0" applyFont="1" applyFill="1" applyBorder="1" applyAlignment="1">
      <alignment wrapText="1"/>
    </xf>
    <xf numFmtId="0" fontId="4" fillId="3" borderId="2" xfId="0" applyFont="1" applyFill="1" applyBorder="1" applyAlignment="1">
      <alignment horizontal="left" vertical="top" wrapText="1"/>
    </xf>
    <xf numFmtId="0" fontId="4" fillId="5" borderId="2" xfId="1" applyFont="1" applyFill="1" applyBorder="1" applyAlignment="1" applyProtection="1">
      <alignment horizontal="left" vertical="top" wrapText="1"/>
    </xf>
    <xf numFmtId="0" fontId="4" fillId="5" borderId="3" xfId="0" applyFont="1" applyFill="1" applyBorder="1" applyAlignment="1">
      <alignment vertical="top" wrapText="1"/>
    </xf>
    <xf numFmtId="0" fontId="4" fillId="3" borderId="2" xfId="0" applyFont="1" applyFill="1" applyBorder="1" applyAlignment="1">
      <alignment horizontal="center" vertical="top" wrapText="1"/>
    </xf>
    <xf numFmtId="0" fontId="4" fillId="3" borderId="2" xfId="1" applyFont="1" applyFill="1" applyBorder="1" applyAlignment="1" applyProtection="1">
      <alignment horizontal="left" vertical="top" wrapText="1"/>
    </xf>
    <xf numFmtId="0" fontId="4" fillId="5" borderId="3" xfId="1" applyFont="1" applyFill="1" applyBorder="1" applyAlignment="1" applyProtection="1">
      <alignment horizontal="left" vertical="top" wrapText="1"/>
    </xf>
    <xf numFmtId="0" fontId="4" fillId="5" borderId="2" xfId="0" applyFont="1" applyFill="1" applyBorder="1" applyAlignment="1">
      <alignment vertical="top" wrapText="1"/>
    </xf>
    <xf numFmtId="0" fontId="4" fillId="5" borderId="4" xfId="0" applyFont="1" applyFill="1" applyBorder="1" applyAlignment="1">
      <alignment vertical="top" wrapText="1"/>
    </xf>
    <xf numFmtId="0" fontId="4" fillId="3" borderId="14" xfId="0" applyFont="1" applyFill="1" applyBorder="1" applyAlignment="1">
      <alignment vertical="top" wrapText="1"/>
    </xf>
    <xf numFmtId="0" fontId="4" fillId="3" borderId="6" xfId="0" applyFont="1" applyFill="1" applyBorder="1" applyAlignment="1">
      <alignment horizontal="left" vertical="top" wrapText="1"/>
    </xf>
    <xf numFmtId="0" fontId="4" fillId="3" borderId="14" xfId="0" applyFont="1" applyFill="1" applyBorder="1" applyAlignment="1">
      <alignment horizontal="center" vertical="top" wrapText="1"/>
    </xf>
    <xf numFmtId="0" fontId="4" fillId="5" borderId="11" xfId="0" applyFont="1" applyFill="1" applyBorder="1" applyAlignment="1">
      <alignment horizontal="center" vertical="top" wrapText="1"/>
    </xf>
    <xf numFmtId="0" fontId="4" fillId="3" borderId="18" xfId="0" applyFont="1" applyFill="1" applyBorder="1" applyAlignment="1">
      <alignment horizontal="center" vertical="top" wrapText="1"/>
    </xf>
    <xf numFmtId="0" fontId="4" fillId="3" borderId="6" xfId="0" applyFont="1" applyFill="1" applyBorder="1" applyAlignment="1">
      <alignment vertical="top" wrapText="1"/>
    </xf>
    <xf numFmtId="0" fontId="0" fillId="3" borderId="0" xfId="0" applyFill="1" applyAlignment="1">
      <alignment vertical="top"/>
    </xf>
    <xf numFmtId="0" fontId="0" fillId="3" borderId="5" xfId="0" applyFill="1" applyBorder="1" applyAlignment="1">
      <alignment horizontal="center" vertical="top" wrapText="1"/>
    </xf>
    <xf numFmtId="0" fontId="4" fillId="3" borderId="5" xfId="0" applyFont="1" applyFill="1" applyBorder="1" applyAlignment="1">
      <alignment horizontal="center" vertical="top" wrapText="1"/>
    </xf>
    <xf numFmtId="3" fontId="4" fillId="3" borderId="18" xfId="0" applyNumberFormat="1" applyFont="1" applyFill="1" applyBorder="1" applyAlignment="1">
      <alignment horizontal="center" vertical="top" wrapText="1"/>
    </xf>
    <xf numFmtId="0" fontId="4" fillId="5" borderId="3" xfId="0" applyFont="1" applyFill="1" applyBorder="1" applyAlignment="1">
      <alignment horizontal="center" vertical="top" wrapText="1"/>
    </xf>
    <xf numFmtId="0" fontId="4" fillId="5" borderId="23" xfId="0" applyFont="1" applyFill="1" applyBorder="1" applyAlignment="1">
      <alignment horizontal="center" vertical="top" wrapText="1"/>
    </xf>
    <xf numFmtId="0" fontId="4" fillId="5" borderId="5" xfId="0" applyFont="1" applyFill="1" applyBorder="1" applyAlignment="1">
      <alignment horizontal="center" vertical="top" wrapText="1"/>
    </xf>
    <xf numFmtId="0" fontId="4" fillId="3" borderId="2" xfId="0" applyFont="1" applyFill="1" applyBorder="1" applyAlignment="1">
      <alignment vertical="top" wrapText="1"/>
    </xf>
    <xf numFmtId="0" fontId="22" fillId="3" borderId="2" xfId="0" applyFont="1" applyFill="1" applyBorder="1" applyAlignment="1">
      <alignment vertical="top" wrapText="1"/>
    </xf>
    <xf numFmtId="0" fontId="22" fillId="5" borderId="18" xfId="0" applyFont="1" applyFill="1" applyBorder="1" applyAlignment="1">
      <alignment horizontal="center" vertical="top" wrapText="1"/>
    </xf>
    <xf numFmtId="0" fontId="4" fillId="5" borderId="18" xfId="0" applyFont="1" applyFill="1" applyBorder="1" applyAlignment="1">
      <alignment horizontal="center" vertical="top" wrapText="1"/>
    </xf>
    <xf numFmtId="0" fontId="4" fillId="5" borderId="18" xfId="0" applyFont="1" applyFill="1" applyBorder="1" applyAlignment="1">
      <alignment wrapText="1"/>
    </xf>
    <xf numFmtId="0" fontId="0" fillId="5" borderId="18" xfId="0" applyFill="1" applyBorder="1" applyAlignment="1">
      <alignment horizontal="left" wrapText="1"/>
    </xf>
    <xf numFmtId="0" fontId="22" fillId="5" borderId="5" xfId="0" applyFont="1" applyFill="1" applyBorder="1" applyAlignment="1">
      <alignment horizontal="center" vertical="top" wrapText="1"/>
    </xf>
    <xf numFmtId="0" fontId="4" fillId="5" borderId="5" xfId="0" applyFont="1" applyFill="1" applyBorder="1" applyAlignment="1">
      <alignment wrapText="1"/>
    </xf>
    <xf numFmtId="0" fontId="0" fillId="5" borderId="5" xfId="0" applyFill="1" applyBorder="1" applyAlignment="1">
      <alignment horizontal="left" wrapText="1"/>
    </xf>
    <xf numFmtId="0" fontId="4" fillId="5" borderId="3" xfId="1" applyFont="1" applyFill="1" applyBorder="1" applyAlignment="1" applyProtection="1">
      <alignment vertical="top" wrapText="1"/>
    </xf>
    <xf numFmtId="0" fontId="4" fillId="3" borderId="3" xfId="2" applyFont="1" applyFill="1" applyBorder="1" applyAlignment="1" applyProtection="1">
      <alignment horizontal="left" vertical="top" wrapText="1"/>
    </xf>
    <xf numFmtId="0" fontId="4" fillId="5" borderId="11" xfId="1" applyFont="1" applyFill="1" applyBorder="1" applyAlignment="1" applyProtection="1">
      <alignment vertical="top" wrapText="1"/>
    </xf>
    <xf numFmtId="0" fontId="4" fillId="5" borderId="5" xfId="1" applyFont="1" applyFill="1" applyBorder="1" applyAlignment="1" applyProtection="1">
      <alignment vertical="top" wrapText="1"/>
    </xf>
    <xf numFmtId="0" fontId="4" fillId="5" borderId="6" xfId="0" applyFont="1" applyFill="1" applyBorder="1" applyAlignment="1">
      <alignment vertical="top" wrapText="1"/>
    </xf>
    <xf numFmtId="0" fontId="4" fillId="5" borderId="14" xfId="0" applyFont="1" applyFill="1" applyBorder="1" applyAlignment="1">
      <alignment vertical="top" wrapText="1"/>
    </xf>
    <xf numFmtId="3" fontId="22" fillId="3" borderId="4" xfId="0" applyNumberFormat="1" applyFont="1" applyFill="1" applyBorder="1" applyAlignment="1">
      <alignment horizontal="center" vertical="top" wrapText="1"/>
    </xf>
    <xf numFmtId="0" fontId="4" fillId="5" borderId="3" xfId="2" applyFont="1" applyFill="1" applyBorder="1" applyAlignment="1" applyProtection="1">
      <alignment horizontal="left" vertical="top" wrapText="1"/>
    </xf>
    <xf numFmtId="0" fontId="4" fillId="5" borderId="5" xfId="2" applyFont="1" applyFill="1" applyBorder="1" applyAlignment="1" applyProtection="1">
      <alignment horizontal="left" vertical="top" wrapText="1"/>
    </xf>
    <xf numFmtId="0" fontId="4" fillId="5" borderId="2" xfId="0" applyFont="1" applyFill="1" applyBorder="1" applyAlignment="1">
      <alignment horizontal="left" vertical="top" wrapText="1"/>
    </xf>
    <xf numFmtId="0" fontId="4" fillId="3" borderId="0" xfId="0" applyFont="1" applyFill="1" applyAlignment="1">
      <alignment horizontal="left" vertical="top"/>
    </xf>
    <xf numFmtId="0" fontId="4" fillId="5" borderId="6" xfId="1" applyFont="1" applyFill="1" applyBorder="1" applyAlignment="1" applyProtection="1">
      <alignment horizontal="left" vertical="top" wrapText="1"/>
    </xf>
    <xf numFmtId="0" fontId="4" fillId="3" borderId="3" xfId="0" applyFont="1" applyFill="1" applyBorder="1" applyAlignment="1">
      <alignment horizontal="center" vertical="top" wrapText="1"/>
    </xf>
    <xf numFmtId="0" fontId="4" fillId="5" borderId="4" xfId="1" applyFont="1" applyFill="1" applyBorder="1" applyAlignment="1" applyProtection="1">
      <alignment vertical="top" wrapText="1"/>
    </xf>
    <xf numFmtId="0" fontId="22" fillId="5" borderId="14" xfId="0" applyFont="1" applyFill="1" applyBorder="1" applyAlignment="1">
      <alignment vertical="top" wrapText="1"/>
    </xf>
    <xf numFmtId="0" fontId="22" fillId="5" borderId="4" xfId="0" applyFont="1" applyFill="1" applyBorder="1" applyAlignment="1">
      <alignment vertical="top" wrapText="1"/>
    </xf>
    <xf numFmtId="0" fontId="22" fillId="5" borderId="6" xfId="0" applyFont="1" applyFill="1" applyBorder="1" applyAlignment="1">
      <alignment horizontal="center" vertical="top" wrapText="1"/>
    </xf>
    <xf numFmtId="0" fontId="4" fillId="5" borderId="4" xfId="0" applyFont="1" applyFill="1" applyBorder="1" applyAlignment="1">
      <alignment horizontal="center" vertical="top" wrapText="1"/>
    </xf>
    <xf numFmtId="0" fontId="4" fillId="5" borderId="14" xfId="0" applyFont="1" applyFill="1" applyBorder="1" applyAlignment="1">
      <alignment horizontal="center" vertical="top" wrapText="1"/>
    </xf>
    <xf numFmtId="0" fontId="4" fillId="3" borderId="11" xfId="0" applyFont="1" applyFill="1" applyBorder="1" applyAlignment="1">
      <alignment horizontal="center" vertical="top" wrapText="1"/>
    </xf>
    <xf numFmtId="3" fontId="4" fillId="3" borderId="2" xfId="0" applyNumberFormat="1" applyFont="1" applyFill="1" applyBorder="1" applyAlignment="1">
      <alignment horizontal="center" vertical="top" wrapText="1"/>
    </xf>
    <xf numFmtId="0" fontId="0" fillId="3" borderId="11" xfId="0" applyFill="1" applyBorder="1" applyAlignment="1">
      <alignment horizontal="center" vertical="top" wrapText="1"/>
    </xf>
    <xf numFmtId="0" fontId="4" fillId="5" borderId="5" xfId="0" applyFont="1" applyFill="1" applyBorder="1" applyAlignment="1">
      <alignment horizontal="left" vertical="top" wrapText="1"/>
    </xf>
    <xf numFmtId="0" fontId="4" fillId="5" borderId="11" xfId="0" applyFont="1" applyFill="1" applyBorder="1" applyAlignment="1">
      <alignment horizontal="left" vertical="top" wrapText="1"/>
    </xf>
    <xf numFmtId="0" fontId="4" fillId="5" borderId="11" xfId="0" applyFont="1" applyFill="1" applyBorder="1" applyAlignment="1">
      <alignment wrapText="1"/>
    </xf>
    <xf numFmtId="0" fontId="4" fillId="5" borderId="14" xfId="0" applyFont="1" applyFill="1" applyBorder="1" applyAlignment="1">
      <alignment horizontal="left" vertical="top" wrapText="1"/>
    </xf>
    <xf numFmtId="0" fontId="4" fillId="5" borderId="14" xfId="0" applyFont="1" applyFill="1" applyBorder="1" applyAlignment="1">
      <alignment wrapText="1"/>
    </xf>
    <xf numFmtId="0" fontId="4" fillId="5" borderId="3" xfId="0" applyFont="1" applyFill="1" applyBorder="1" applyAlignment="1">
      <alignment horizontal="left" vertical="top" wrapText="1"/>
    </xf>
    <xf numFmtId="0" fontId="4" fillId="5" borderId="3" xfId="0" applyFont="1" applyFill="1" applyBorder="1" applyAlignment="1">
      <alignment wrapText="1"/>
    </xf>
    <xf numFmtId="0" fontId="4" fillId="3" borderId="3" xfId="0" applyFont="1" applyFill="1" applyBorder="1" applyAlignment="1">
      <alignment horizontal="left" vertical="top" wrapText="1"/>
    </xf>
    <xf numFmtId="0" fontId="4" fillId="3" borderId="11" xfId="0" applyFont="1" applyFill="1" applyBorder="1" applyAlignment="1">
      <alignment horizontal="left" vertical="top" wrapText="1"/>
    </xf>
    <xf numFmtId="0" fontId="4" fillId="3" borderId="5" xfId="0" applyFont="1" applyFill="1" applyBorder="1" applyAlignment="1">
      <alignment horizontal="left" vertical="top" wrapText="1"/>
    </xf>
    <xf numFmtId="0" fontId="22" fillId="3" borderId="14" xfId="0" applyFont="1" applyFill="1" applyBorder="1" applyAlignment="1">
      <alignment horizontal="center" vertical="top" wrapText="1"/>
    </xf>
    <xf numFmtId="0" fontId="22" fillId="3" borderId="4" xfId="0" applyFont="1" applyFill="1" applyBorder="1" applyAlignment="1">
      <alignment horizontal="center" vertical="top" wrapText="1"/>
    </xf>
    <xf numFmtId="0" fontId="22" fillId="3" borderId="3" xfId="0" applyFont="1" applyFill="1" applyBorder="1" applyAlignment="1">
      <alignment horizontal="center" vertical="top" wrapText="1"/>
    </xf>
    <xf numFmtId="0" fontId="22" fillId="3" borderId="11" xfId="0" applyFont="1" applyFill="1" applyBorder="1" applyAlignment="1">
      <alignment horizontal="center" vertical="top" wrapText="1"/>
    </xf>
    <xf numFmtId="0" fontId="22" fillId="3" borderId="5" xfId="0" applyFont="1" applyFill="1" applyBorder="1" applyAlignment="1">
      <alignment horizontal="center" vertical="top" wrapText="1"/>
    </xf>
    <xf numFmtId="0" fontId="0" fillId="5" borderId="6" xfId="0" applyFill="1" applyBorder="1" applyAlignment="1">
      <alignment wrapText="1"/>
    </xf>
    <xf numFmtId="0" fontId="0" fillId="5" borderId="14" xfId="0" applyFill="1" applyBorder="1" applyAlignment="1">
      <alignment wrapText="1"/>
    </xf>
    <xf numFmtId="0" fontId="0" fillId="5" borderId="4" xfId="0" applyFill="1" applyBorder="1" applyAlignment="1">
      <alignment wrapText="1"/>
    </xf>
    <xf numFmtId="0" fontId="0" fillId="3" borderId="4" xfId="0" applyFill="1" applyBorder="1" applyAlignment="1">
      <alignment horizontal="left" vertical="top" wrapText="1"/>
    </xf>
    <xf numFmtId="0" fontId="0" fillId="3" borderId="14" xfId="0" applyFill="1" applyBorder="1" applyAlignment="1">
      <alignment horizontal="center" vertical="top" wrapText="1"/>
    </xf>
    <xf numFmtId="0" fontId="4" fillId="5" borderId="6" xfId="0" applyFont="1" applyFill="1" applyBorder="1" applyAlignment="1">
      <alignment horizontal="left" vertical="top" wrapText="1"/>
    </xf>
    <xf numFmtId="0" fontId="22" fillId="3" borderId="6" xfId="0" applyFont="1" applyFill="1" applyBorder="1" applyAlignment="1">
      <alignment horizontal="center" vertical="top" wrapText="1"/>
    </xf>
    <xf numFmtId="0" fontId="4" fillId="3" borderId="4" xfId="0" applyFont="1" applyFill="1" applyBorder="1" applyAlignment="1">
      <alignment horizontal="left" vertical="top" wrapText="1"/>
    </xf>
    <xf numFmtId="0" fontId="0" fillId="5" borderId="14" xfId="0" applyFill="1" applyBorder="1" applyAlignment="1">
      <alignment horizontal="center" wrapText="1"/>
    </xf>
    <xf numFmtId="0" fontId="0" fillId="3" borderId="14" xfId="0" applyFill="1" applyBorder="1" applyAlignment="1">
      <alignment horizontal="left" vertical="top" wrapText="1"/>
    </xf>
    <xf numFmtId="0" fontId="4" fillId="5" borderId="6" xfId="0" applyFont="1" applyFill="1" applyBorder="1" applyAlignment="1">
      <alignment wrapText="1"/>
    </xf>
    <xf numFmtId="0" fontId="0" fillId="3" borderId="6" xfId="0" applyFill="1" applyBorder="1" applyAlignment="1">
      <alignment horizontal="left" vertical="top" wrapText="1"/>
    </xf>
    <xf numFmtId="0" fontId="0" fillId="5" borderId="4" xfId="0" applyFill="1" applyBorder="1" applyAlignment="1">
      <alignment vertical="top" wrapText="1"/>
    </xf>
    <xf numFmtId="0" fontId="4" fillId="5" borderId="6" xfId="0" applyFont="1" applyFill="1" applyBorder="1" applyAlignment="1">
      <alignment horizontal="center" vertical="top" wrapText="1"/>
    </xf>
    <xf numFmtId="0" fontId="4" fillId="5" borderId="23" xfId="2" applyFont="1" applyFill="1" applyBorder="1" applyAlignment="1" applyProtection="1">
      <alignment horizontal="left" vertical="top" wrapText="1"/>
    </xf>
    <xf numFmtId="0" fontId="0" fillId="3" borderId="23" xfId="0" applyFill="1" applyBorder="1" applyAlignment="1">
      <alignment horizontal="center" vertical="top" wrapText="1"/>
    </xf>
    <xf numFmtId="0" fontId="4" fillId="3" borderId="23" xfId="0" applyFont="1" applyFill="1" applyBorder="1" applyAlignment="1">
      <alignment horizontal="center" vertical="top" wrapText="1"/>
    </xf>
    <xf numFmtId="0" fontId="4" fillId="5" borderId="23" xfId="0" applyFont="1" applyFill="1" applyBorder="1" applyAlignment="1">
      <alignment wrapText="1"/>
    </xf>
    <xf numFmtId="0" fontId="0" fillId="5" borderId="23" xfId="0" applyFill="1" applyBorder="1" applyAlignment="1">
      <alignment wrapText="1"/>
    </xf>
    <xf numFmtId="0" fontId="4" fillId="5" borderId="23" xfId="0" applyFont="1" applyFill="1" applyBorder="1" applyAlignment="1">
      <alignment horizontal="left" vertical="top" wrapText="1"/>
    </xf>
    <xf numFmtId="0" fontId="0" fillId="3" borderId="23" xfId="0" applyFill="1" applyBorder="1" applyAlignment="1">
      <alignment wrapText="1"/>
    </xf>
    <xf numFmtId="0" fontId="21" fillId="5" borderId="14"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5" borderId="31" xfId="2" applyFont="1" applyFill="1" applyBorder="1" applyAlignment="1" applyProtection="1">
      <alignment horizontal="left" vertical="top" wrapText="1"/>
    </xf>
    <xf numFmtId="0" fontId="4" fillId="5" borderId="16" xfId="2" applyFont="1" applyFill="1" applyBorder="1" applyAlignment="1" applyProtection="1">
      <alignment horizontal="left" vertical="top" wrapText="1"/>
    </xf>
    <xf numFmtId="0" fontId="4" fillId="5" borderId="34" xfId="2" applyFont="1" applyFill="1" applyBorder="1" applyAlignment="1" applyProtection="1">
      <alignment horizontal="left" vertical="top" wrapText="1"/>
    </xf>
    <xf numFmtId="0" fontId="0" fillId="3" borderId="5" xfId="0" applyFill="1" applyBorder="1" applyAlignment="1">
      <alignment horizontal="left" vertical="top" wrapText="1"/>
    </xf>
    <xf numFmtId="3" fontId="0" fillId="2" borderId="0" xfId="0" applyNumberFormat="1" applyFill="1" applyAlignment="1">
      <alignment horizontal="center"/>
    </xf>
    <xf numFmtId="3" fontId="4" fillId="3" borderId="3" xfId="0" applyNumberFormat="1" applyFont="1" applyFill="1" applyBorder="1" applyAlignment="1">
      <alignment horizontal="center" vertical="top" wrapText="1"/>
    </xf>
    <xf numFmtId="3" fontId="4" fillId="3" borderId="14" xfId="0" applyNumberFormat="1" applyFont="1" applyFill="1" applyBorder="1" applyAlignment="1">
      <alignment horizontal="center" vertical="top" wrapText="1"/>
    </xf>
    <xf numFmtId="3" fontId="4" fillId="3" borderId="11" xfId="0" applyNumberFormat="1" applyFont="1" applyFill="1" applyBorder="1" applyAlignment="1">
      <alignment horizontal="center" vertical="top" wrapText="1"/>
    </xf>
    <xf numFmtId="3" fontId="4" fillId="3" borderId="23" xfId="0" applyNumberFormat="1" applyFont="1" applyFill="1" applyBorder="1" applyAlignment="1">
      <alignment horizontal="center" vertical="top" wrapText="1"/>
    </xf>
    <xf numFmtId="3" fontId="4" fillId="3" borderId="5" xfId="0" applyNumberFormat="1" applyFont="1" applyFill="1" applyBorder="1" applyAlignment="1">
      <alignment horizontal="center" vertical="top" wrapText="1"/>
    </xf>
    <xf numFmtId="3" fontId="0" fillId="3" borderId="0" xfId="0" applyNumberFormat="1" applyFill="1" applyAlignment="1">
      <alignment horizontal="center"/>
    </xf>
    <xf numFmtId="0" fontId="22" fillId="0" borderId="3" xfId="0" applyFont="1" applyBorder="1" applyAlignment="1">
      <alignment horizontal="center" vertical="top" wrapText="1"/>
    </xf>
    <xf numFmtId="0" fontId="4" fillId="0" borderId="3" xfId="0" applyFont="1" applyBorder="1" applyAlignment="1">
      <alignment horizontal="center" vertical="top" wrapText="1"/>
    </xf>
    <xf numFmtId="3" fontId="22" fillId="0" borderId="3" xfId="0" applyNumberFormat="1" applyFont="1" applyBorder="1" applyAlignment="1">
      <alignment horizontal="center" vertical="top" wrapText="1"/>
    </xf>
    <xf numFmtId="0" fontId="22" fillId="0" borderId="11" xfId="0" applyFont="1" applyBorder="1" applyAlignment="1">
      <alignment horizontal="center" vertical="top" wrapText="1"/>
    </xf>
    <xf numFmtId="0" fontId="4" fillId="0" borderId="11" xfId="0" applyFont="1" applyBorder="1" applyAlignment="1">
      <alignment horizontal="center" vertical="top" wrapText="1"/>
    </xf>
    <xf numFmtId="3" fontId="22" fillId="0" borderId="11" xfId="0" applyNumberFormat="1" applyFont="1" applyBorder="1" applyAlignment="1">
      <alignment horizontal="center" vertical="top" wrapText="1"/>
    </xf>
    <xf numFmtId="0" fontId="0" fillId="3" borderId="11" xfId="0" applyFill="1" applyBorder="1" applyAlignment="1">
      <alignment horizontal="left" vertical="top" wrapText="1"/>
    </xf>
    <xf numFmtId="0" fontId="22" fillId="0" borderId="5" xfId="0" applyFont="1" applyBorder="1" applyAlignment="1">
      <alignment horizontal="center" vertical="top" wrapText="1"/>
    </xf>
    <xf numFmtId="0" fontId="4" fillId="0" borderId="5" xfId="0" applyFont="1" applyBorder="1" applyAlignment="1">
      <alignment horizontal="center" vertical="top" wrapText="1"/>
    </xf>
    <xf numFmtId="3" fontId="22" fillId="0" borderId="5" xfId="0" applyNumberFormat="1" applyFont="1" applyBorder="1" applyAlignment="1">
      <alignment horizontal="center" vertical="top" wrapText="1"/>
    </xf>
    <xf numFmtId="0" fontId="0" fillId="5" borderId="4" xfId="0" applyFill="1" applyBorder="1" applyAlignment="1">
      <alignment horizontal="left" vertical="top" wrapText="1"/>
    </xf>
    <xf numFmtId="0" fontId="4" fillId="4" borderId="3" xfId="0" applyFont="1" applyFill="1" applyBorder="1" applyAlignment="1">
      <alignment horizontal="center" vertical="top" wrapText="1"/>
    </xf>
    <xf numFmtId="0" fontId="4" fillId="5" borderId="2" xfId="2" applyFont="1" applyFill="1" applyBorder="1" applyAlignment="1" applyProtection="1">
      <alignment horizontal="left" vertical="top" wrapText="1"/>
    </xf>
    <xf numFmtId="3" fontId="4" fillId="3" borderId="4" xfId="0" applyNumberFormat="1" applyFont="1" applyFill="1" applyBorder="1" applyAlignment="1">
      <alignment horizontal="center" vertical="top" wrapText="1"/>
    </xf>
    <xf numFmtId="0" fontId="4" fillId="5" borderId="4" xfId="0" applyFont="1" applyFill="1" applyBorder="1" applyAlignment="1">
      <alignment horizontal="left" wrapText="1"/>
    </xf>
    <xf numFmtId="0" fontId="0" fillId="3" borderId="2" xfId="0" applyFill="1" applyBorder="1" applyAlignment="1">
      <alignment horizontal="center" vertical="top" wrapText="1"/>
    </xf>
    <xf numFmtId="0" fontId="4" fillId="5" borderId="6" xfId="2" applyFont="1" applyFill="1" applyBorder="1" applyAlignment="1" applyProtection="1">
      <alignment horizontal="left" vertical="top" wrapText="1"/>
    </xf>
    <xf numFmtId="0" fontId="4" fillId="3" borderId="0" xfId="0" applyFont="1" applyFill="1"/>
    <xf numFmtId="0" fontId="4" fillId="5" borderId="0" xfId="0" applyFont="1" applyFill="1"/>
    <xf numFmtId="0" fontId="22" fillId="0" borderId="4" xfId="0" applyFont="1" applyBorder="1" applyAlignment="1">
      <alignment horizontal="center" vertical="top" wrapText="1"/>
    </xf>
    <xf numFmtId="3" fontId="22" fillId="0" borderId="4" xfId="0" applyNumberFormat="1" applyFont="1" applyBorder="1" applyAlignment="1">
      <alignment horizontal="center" vertical="top" wrapText="1"/>
    </xf>
    <xf numFmtId="0" fontId="4" fillId="0" borderId="2" xfId="1" applyFont="1" applyFill="1" applyBorder="1" applyAlignment="1" applyProtection="1">
      <alignment horizontal="left" vertical="top" wrapText="1"/>
    </xf>
    <xf numFmtId="0" fontId="4" fillId="5" borderId="9" xfId="1" applyFont="1" applyFill="1" applyBorder="1" applyAlignment="1" applyProtection="1">
      <alignment vertical="top" wrapText="1"/>
    </xf>
    <xf numFmtId="0" fontId="4" fillId="0" borderId="10" xfId="0" applyFont="1" applyBorder="1" applyAlignment="1">
      <alignment horizontal="left" vertical="top" wrapText="1"/>
    </xf>
    <xf numFmtId="0" fontId="0" fillId="3" borderId="4" xfId="0" applyFill="1" applyBorder="1" applyAlignment="1">
      <alignment horizontal="center" vertical="top" wrapText="1"/>
    </xf>
    <xf numFmtId="0" fontId="4" fillId="5" borderId="6" xfId="1" applyFont="1" applyFill="1" applyBorder="1" applyAlignment="1" applyProtection="1">
      <alignment vertical="top" wrapText="1"/>
    </xf>
    <xf numFmtId="0" fontId="4" fillId="3" borderId="2" xfId="2" applyFont="1" applyFill="1" applyBorder="1" applyAlignment="1" applyProtection="1">
      <alignment horizontal="left" vertical="top" wrapText="1"/>
    </xf>
    <xf numFmtId="0" fontId="4" fillId="0" borderId="2" xfId="0" applyFont="1" applyBorder="1" applyAlignment="1">
      <alignment horizontal="center" vertical="top" wrapText="1"/>
    </xf>
    <xf numFmtId="0" fontId="4" fillId="3" borderId="4" xfId="0" applyFont="1" applyFill="1" applyBorder="1" applyAlignment="1">
      <alignment horizontal="center" vertical="top" wrapText="1"/>
    </xf>
    <xf numFmtId="0" fontId="4" fillId="5" borderId="3" xfId="1" applyFont="1" applyFill="1" applyBorder="1" applyAlignment="1" applyProtection="1">
      <alignment horizontal="center" vertical="top" wrapText="1"/>
    </xf>
    <xf numFmtId="0" fontId="0" fillId="0" borderId="0" xfId="0" applyAlignment="1">
      <alignment horizontal="center"/>
    </xf>
    <xf numFmtId="0" fontId="22" fillId="0" borderId="6" xfId="0" applyFont="1" applyBorder="1" applyAlignment="1">
      <alignment horizontal="center" vertical="top" wrapText="1"/>
    </xf>
    <xf numFmtId="0" fontId="22" fillId="0" borderId="14" xfId="0" applyFont="1" applyBorder="1" applyAlignment="1">
      <alignment horizontal="center" vertical="top" wrapText="1"/>
    </xf>
    <xf numFmtId="0" fontId="4" fillId="0" borderId="2" xfId="0" applyFont="1" applyBorder="1" applyAlignment="1">
      <alignment horizontal="left" vertical="top" wrapText="1"/>
    </xf>
    <xf numFmtId="0" fontId="4" fillId="5" borderId="9" xfId="0" applyFont="1" applyFill="1" applyBorder="1" applyAlignment="1">
      <alignment horizontal="center" vertical="top" wrapText="1"/>
    </xf>
    <xf numFmtId="0" fontId="4" fillId="5" borderId="11" xfId="2" applyFont="1" applyFill="1" applyBorder="1" applyAlignment="1" applyProtection="1">
      <alignment horizontal="left" vertical="top" wrapText="1"/>
    </xf>
    <xf numFmtId="0" fontId="4" fillId="3" borderId="14" xfId="1" applyFont="1" applyFill="1" applyBorder="1" applyAlignment="1" applyProtection="1">
      <alignment horizontal="left" vertical="top" wrapText="1"/>
    </xf>
    <xf numFmtId="0" fontId="4" fillId="3" borderId="6" xfId="1" applyFont="1" applyFill="1" applyBorder="1" applyAlignment="1" applyProtection="1">
      <alignment horizontal="left" vertical="top" wrapText="1"/>
    </xf>
    <xf numFmtId="0" fontId="4" fillId="5" borderId="14" xfId="1" applyFont="1" applyFill="1" applyBorder="1" applyAlignment="1" applyProtection="1">
      <alignment vertical="top" wrapText="1"/>
    </xf>
    <xf numFmtId="0" fontId="22" fillId="5" borderId="18" xfId="0" applyFont="1" applyFill="1" applyBorder="1" applyAlignment="1">
      <alignment wrapText="1"/>
    </xf>
    <xf numFmtId="0" fontId="4" fillId="5" borderId="11" xfId="1" applyFont="1" applyFill="1" applyBorder="1" applyAlignment="1" applyProtection="1">
      <alignment horizontal="left" vertical="top" wrapText="1"/>
    </xf>
    <xf numFmtId="0" fontId="4" fillId="5" borderId="4" xfId="0" applyFont="1" applyFill="1" applyBorder="1" applyAlignment="1">
      <alignment wrapText="1"/>
    </xf>
    <xf numFmtId="0" fontId="4" fillId="5" borderId="18" xfId="2" applyFont="1" applyFill="1" applyBorder="1" applyAlignment="1" applyProtection="1">
      <alignment horizontal="left" vertical="top" wrapText="1"/>
    </xf>
    <xf numFmtId="0" fontId="4" fillId="5" borderId="33" xfId="0" applyFont="1" applyFill="1" applyBorder="1" applyAlignment="1">
      <alignment wrapText="1"/>
    </xf>
    <xf numFmtId="0" fontId="4" fillId="3" borderId="33" xfId="0" applyFont="1" applyFill="1" applyBorder="1" applyAlignment="1">
      <alignment horizontal="left" vertical="top" wrapText="1"/>
    </xf>
    <xf numFmtId="0" fontId="4" fillId="5" borderId="35" xfId="0" applyFont="1" applyFill="1" applyBorder="1" applyAlignment="1">
      <alignment horizontal="center" vertical="top" wrapText="1"/>
    </xf>
    <xf numFmtId="0" fontId="22" fillId="5" borderId="38" xfId="0" applyFont="1" applyFill="1" applyBorder="1" applyAlignment="1">
      <alignment horizontal="center" vertical="top" wrapText="1"/>
    </xf>
    <xf numFmtId="0" fontId="4" fillId="0" borderId="39" xfId="0" applyFont="1" applyBorder="1" applyAlignment="1">
      <alignment horizontal="left" vertical="top" wrapText="1"/>
    </xf>
    <xf numFmtId="0" fontId="4" fillId="5" borderId="18" xfId="1" applyFont="1" applyFill="1" applyBorder="1" applyAlignment="1" applyProtection="1">
      <alignment vertical="top" wrapText="1"/>
    </xf>
    <xf numFmtId="0" fontId="0" fillId="5" borderId="4" xfId="0" applyFill="1" applyBorder="1" applyAlignment="1">
      <alignment horizontal="left" wrapText="1"/>
    </xf>
    <xf numFmtId="0" fontId="4" fillId="0" borderId="14" xfId="0" applyFont="1" applyBorder="1" applyAlignment="1">
      <alignment horizontal="center" vertical="top" wrapText="1"/>
    </xf>
    <xf numFmtId="0" fontId="4" fillId="5" borderId="4" xfId="1" applyFont="1" applyFill="1" applyBorder="1" applyAlignment="1" applyProtection="1">
      <alignment horizontal="left" vertical="top" wrapText="1"/>
    </xf>
    <xf numFmtId="0" fontId="0" fillId="5" borderId="2" xfId="0" applyFill="1" applyBorder="1" applyAlignment="1">
      <alignment horizontal="left" wrapText="1"/>
    </xf>
    <xf numFmtId="0" fontId="22" fillId="5" borderId="13" xfId="0" applyFont="1" applyFill="1" applyBorder="1" applyAlignment="1">
      <alignment horizontal="center" vertical="top" wrapText="1"/>
    </xf>
    <xf numFmtId="0" fontId="0" fillId="5" borderId="13" xfId="0" applyFill="1" applyBorder="1" applyAlignment="1">
      <alignment horizontal="left" wrapText="1"/>
    </xf>
    <xf numFmtId="0" fontId="0" fillId="3" borderId="40" xfId="0" applyFill="1" applyBorder="1" applyAlignment="1">
      <alignment horizontal="center" vertical="top" wrapText="1"/>
    </xf>
    <xf numFmtId="0" fontId="4" fillId="5" borderId="13" xfId="0" applyFont="1" applyFill="1" applyBorder="1" applyAlignment="1">
      <alignment horizontal="center" vertical="top" wrapText="1"/>
    </xf>
    <xf numFmtId="0" fontId="4" fillId="5" borderId="0" xfId="0" applyFont="1" applyFill="1" applyAlignment="1">
      <alignment horizontal="center" vertical="top" wrapText="1"/>
    </xf>
    <xf numFmtId="0" fontId="4" fillId="5" borderId="13" xfId="0" applyFont="1" applyFill="1" applyBorder="1" applyAlignment="1">
      <alignment wrapText="1"/>
    </xf>
    <xf numFmtId="0" fontId="4" fillId="5" borderId="13" xfId="2" applyFont="1" applyFill="1" applyBorder="1" applyAlignment="1" applyProtection="1">
      <alignment horizontal="left" vertical="top" wrapText="1"/>
    </xf>
    <xf numFmtId="0" fontId="4" fillId="0" borderId="14" xfId="2" applyFont="1" applyFill="1" applyBorder="1" applyAlignment="1" applyProtection="1">
      <alignment vertical="top" wrapText="1"/>
    </xf>
    <xf numFmtId="0" fontId="0" fillId="5" borderId="6" xfId="0" applyFill="1" applyBorder="1" applyAlignment="1">
      <alignment vertical="top" wrapText="1"/>
    </xf>
    <xf numFmtId="0" fontId="4" fillId="3" borderId="4" xfId="1" applyFont="1" applyFill="1" applyBorder="1" applyAlignment="1" applyProtection="1">
      <alignment horizontal="left" vertical="top" wrapText="1"/>
    </xf>
    <xf numFmtId="0" fontId="4" fillId="3" borderId="14" xfId="0" applyFont="1" applyFill="1" applyBorder="1" applyAlignment="1">
      <alignment horizontal="left" vertical="top" wrapText="1"/>
    </xf>
    <xf numFmtId="0" fontId="22" fillId="3" borderId="6" xfId="0" applyFont="1" applyFill="1" applyBorder="1" applyAlignment="1">
      <alignment vertical="top" wrapText="1"/>
    </xf>
    <xf numFmtId="0" fontId="4" fillId="5" borderId="14" xfId="1" applyFont="1" applyFill="1" applyBorder="1" applyAlignment="1" applyProtection="1">
      <alignment horizontal="left" vertical="top" wrapText="1"/>
    </xf>
    <xf numFmtId="0" fontId="0" fillId="3" borderId="18" xfId="0" applyFill="1" applyBorder="1" applyAlignment="1">
      <alignment horizontal="center" vertical="top" wrapText="1"/>
    </xf>
    <xf numFmtId="0" fontId="4" fillId="5" borderId="11" xfId="0" applyFont="1" applyFill="1" applyBorder="1" applyAlignment="1">
      <alignment vertical="top" wrapText="1"/>
    </xf>
    <xf numFmtId="0" fontId="0" fillId="5" borderId="11" xfId="0" applyFill="1" applyBorder="1" applyAlignment="1">
      <alignment vertical="top" wrapText="1"/>
    </xf>
    <xf numFmtId="0" fontId="4" fillId="5" borderId="18" xfId="0" applyFont="1" applyFill="1" applyBorder="1" applyAlignment="1">
      <alignment vertical="top" wrapText="1"/>
    </xf>
    <xf numFmtId="0" fontId="0" fillId="5" borderId="18" xfId="0" applyFill="1" applyBorder="1" applyAlignment="1">
      <alignment vertical="top" wrapText="1"/>
    </xf>
    <xf numFmtId="0" fontId="4" fillId="0" borderId="14" xfId="0" applyFont="1" applyBorder="1" applyAlignment="1">
      <alignment horizontal="left" vertical="top" wrapText="1"/>
    </xf>
    <xf numFmtId="0" fontId="4" fillId="5" borderId="22" xfId="1" applyFont="1" applyFill="1" applyBorder="1" applyAlignment="1" applyProtection="1">
      <alignment horizontal="left" vertical="top" wrapText="1"/>
    </xf>
    <xf numFmtId="0" fontId="4" fillId="5" borderId="2" xfId="1" applyFont="1" applyFill="1" applyBorder="1" applyAlignment="1" applyProtection="1">
      <alignment vertical="top" wrapText="1"/>
    </xf>
    <xf numFmtId="0" fontId="4" fillId="0" borderId="2" xfId="0" applyFont="1" applyBorder="1" applyAlignment="1">
      <alignment wrapText="1"/>
    </xf>
    <xf numFmtId="0" fontId="4" fillId="5" borderId="4" xfId="2" applyFont="1" applyFill="1" applyBorder="1" applyAlignment="1" applyProtection="1">
      <alignment horizontal="left" vertical="top" wrapText="1"/>
    </xf>
    <xf numFmtId="0" fontId="0" fillId="0" borderId="2" xfId="0" applyBorder="1" applyAlignment="1">
      <alignment wrapText="1"/>
    </xf>
    <xf numFmtId="0" fontId="0" fillId="5" borderId="13" xfId="0" applyFill="1" applyBorder="1" applyAlignment="1">
      <alignment wrapText="1"/>
    </xf>
    <xf numFmtId="0" fontId="0" fillId="5" borderId="33" xfId="0" applyFill="1" applyBorder="1" applyAlignment="1">
      <alignment wrapText="1"/>
    </xf>
    <xf numFmtId="0" fontId="0" fillId="5" borderId="33" xfId="0" applyFill="1" applyBorder="1" applyAlignment="1">
      <alignment horizontal="left" wrapText="1"/>
    </xf>
    <xf numFmtId="0" fontId="4" fillId="3" borderId="0" xfId="0" applyFont="1" applyFill="1" applyAlignment="1">
      <alignment horizontal="center" vertical="top" wrapText="1"/>
    </xf>
    <xf numFmtId="0" fontId="4" fillId="0" borderId="2" xfId="2" applyFont="1" applyFill="1" applyBorder="1" applyAlignment="1" applyProtection="1">
      <alignment horizontal="left" vertical="top" wrapText="1"/>
    </xf>
    <xf numFmtId="0" fontId="4" fillId="5" borderId="18" xfId="1" applyFont="1" applyFill="1" applyBorder="1" applyAlignment="1" applyProtection="1">
      <alignment horizontal="left" vertical="top" wrapText="1"/>
    </xf>
    <xf numFmtId="0" fontId="0" fillId="2" borderId="2" xfId="0" applyFill="1" applyBorder="1" applyAlignment="1">
      <alignment horizontal="left" vertical="top" wrapText="1"/>
    </xf>
    <xf numFmtId="0" fontId="4" fillId="3" borderId="10" xfId="0" applyFont="1" applyFill="1" applyBorder="1" applyAlignment="1">
      <alignment vertical="top" wrapText="1"/>
    </xf>
    <xf numFmtId="0" fontId="0" fillId="5" borderId="2" xfId="0" applyFill="1" applyBorder="1" applyAlignment="1">
      <alignment horizontal="left" vertical="top" wrapText="1"/>
    </xf>
    <xf numFmtId="0" fontId="4" fillId="2" borderId="2" xfId="0" applyFont="1" applyFill="1" applyBorder="1" applyAlignment="1">
      <alignment horizontal="center" vertical="top" wrapText="1"/>
    </xf>
    <xf numFmtId="3" fontId="0" fillId="2" borderId="2" xfId="0" applyNumberFormat="1" applyFill="1" applyBorder="1" applyAlignment="1">
      <alignment horizontal="center" vertical="top" wrapText="1"/>
    </xf>
    <xf numFmtId="0" fontId="0" fillId="3" borderId="0" xfId="0" applyFill="1" applyAlignment="1">
      <alignment vertical="top" wrapText="1"/>
    </xf>
    <xf numFmtId="0" fontId="4" fillId="0" borderId="6" xfId="0" applyFont="1" applyBorder="1" applyAlignment="1">
      <alignment horizontal="left" vertical="top" wrapText="1"/>
    </xf>
    <xf numFmtId="0" fontId="4" fillId="0" borderId="6" xfId="0" applyFont="1" applyBorder="1" applyAlignment="1">
      <alignment horizontal="center" vertical="top" wrapText="1"/>
    </xf>
    <xf numFmtId="0" fontId="4" fillId="0" borderId="18" xfId="0" applyFont="1" applyBorder="1" applyAlignment="1">
      <alignment horizontal="center" vertical="top" wrapText="1"/>
    </xf>
    <xf numFmtId="0" fontId="4" fillId="0" borderId="23" xfId="0" applyFont="1" applyBorder="1" applyAlignment="1">
      <alignment horizontal="center" vertical="top" wrapText="1"/>
    </xf>
    <xf numFmtId="0" fontId="4" fillId="5" borderId="17" xfId="0" applyFont="1" applyFill="1" applyBorder="1" applyAlignment="1">
      <alignment horizontal="center" wrapText="1"/>
    </xf>
    <xf numFmtId="0" fontId="4" fillId="0" borderId="4" xfId="0" applyFont="1" applyBorder="1" applyAlignment="1">
      <alignment horizontal="center" vertical="top" wrapText="1"/>
    </xf>
    <xf numFmtId="0" fontId="4" fillId="5" borderId="18" xfId="0" applyFont="1" applyFill="1" applyBorder="1" applyAlignment="1">
      <alignment horizontal="left" wrapText="1"/>
    </xf>
    <xf numFmtId="0" fontId="4" fillId="3" borderId="18" xfId="0" applyFont="1" applyFill="1" applyBorder="1" applyAlignment="1">
      <alignment horizontal="left" vertical="top" wrapText="1"/>
    </xf>
    <xf numFmtId="0" fontId="4" fillId="5" borderId="11" xfId="0" applyFont="1" applyFill="1" applyBorder="1" applyAlignment="1">
      <alignment horizontal="left" wrapText="1"/>
    </xf>
    <xf numFmtId="0" fontId="8" fillId="5" borderId="3" xfId="0" applyFont="1" applyFill="1" applyBorder="1" applyAlignment="1">
      <alignment wrapText="1"/>
    </xf>
    <xf numFmtId="0" fontId="8" fillId="5" borderId="11" xfId="0" applyFont="1" applyFill="1" applyBorder="1" applyAlignment="1">
      <alignment wrapText="1"/>
    </xf>
    <xf numFmtId="0" fontId="8" fillId="5" borderId="4" xfId="0" applyFont="1" applyFill="1" applyBorder="1" applyAlignment="1">
      <alignment wrapText="1"/>
    </xf>
    <xf numFmtId="0" fontId="4" fillId="5" borderId="5" xfId="1" applyFont="1" applyFill="1" applyBorder="1" applyAlignment="1" applyProtection="1">
      <alignment horizontal="left" vertical="top" wrapText="1"/>
    </xf>
    <xf numFmtId="3" fontId="4" fillId="3" borderId="6" xfId="0" applyNumberFormat="1" applyFont="1" applyFill="1" applyBorder="1" applyAlignment="1">
      <alignment horizontal="center" vertical="top" wrapText="1"/>
    </xf>
    <xf numFmtId="0" fontId="4" fillId="3" borderId="2" xfId="0" applyFont="1" applyFill="1" applyBorder="1" applyAlignment="1">
      <alignment wrapText="1"/>
    </xf>
    <xf numFmtId="0" fontId="4" fillId="5" borderId="38" xfId="1" applyFont="1" applyFill="1" applyBorder="1" applyAlignment="1" applyProtection="1">
      <alignment horizontal="left" vertical="top" wrapText="1"/>
    </xf>
    <xf numFmtId="0" fontId="4" fillId="5" borderId="33" xfId="0" applyFont="1" applyFill="1" applyBorder="1" applyAlignment="1">
      <alignment horizontal="center" vertical="top" wrapText="1"/>
    </xf>
    <xf numFmtId="0" fontId="4" fillId="3" borderId="11" xfId="0" applyFont="1" applyFill="1" applyBorder="1" applyAlignment="1">
      <alignment wrapText="1"/>
    </xf>
    <xf numFmtId="0" fontId="4" fillId="3" borderId="5" xfId="0" applyFont="1" applyFill="1" applyBorder="1" applyAlignment="1">
      <alignment wrapText="1"/>
    </xf>
    <xf numFmtId="0" fontId="4" fillId="3" borderId="4" xfId="0" applyFont="1" applyFill="1" applyBorder="1" applyAlignment="1">
      <alignment vertical="top" wrapText="1"/>
    </xf>
    <xf numFmtId="0" fontId="4" fillId="5" borderId="18" xfId="0" applyFont="1" applyFill="1" applyBorder="1" applyAlignment="1">
      <alignment horizontal="left" vertical="top" wrapText="1"/>
    </xf>
    <xf numFmtId="0" fontId="4" fillId="5" borderId="5" xfId="0" applyFont="1" applyFill="1" applyBorder="1" applyAlignment="1">
      <alignment vertical="top" wrapText="1"/>
    </xf>
    <xf numFmtId="0" fontId="4" fillId="5" borderId="31" xfId="1" applyFont="1" applyFill="1" applyBorder="1" applyAlignment="1" applyProtection="1">
      <alignment horizontal="left" vertical="top" wrapText="1"/>
    </xf>
    <xf numFmtId="0" fontId="4" fillId="5" borderId="16" xfId="1" applyFont="1" applyFill="1" applyBorder="1" applyAlignment="1" applyProtection="1">
      <alignment horizontal="left" vertical="top" wrapText="1"/>
    </xf>
    <xf numFmtId="0" fontId="4" fillId="5" borderId="34" xfId="1" applyFont="1" applyFill="1" applyBorder="1" applyAlignment="1" applyProtection="1">
      <alignment horizontal="left" vertical="top" wrapText="1"/>
    </xf>
    <xf numFmtId="0" fontId="4" fillId="5" borderId="20" xfId="1" applyFont="1" applyFill="1" applyBorder="1" applyAlignment="1" applyProtection="1">
      <alignment horizontal="left" vertical="top" wrapText="1"/>
    </xf>
    <xf numFmtId="0" fontId="4" fillId="5" borderId="31" xfId="1" applyFont="1" applyFill="1" applyBorder="1" applyAlignment="1" applyProtection="1">
      <alignment vertical="top" wrapText="1"/>
    </xf>
    <xf numFmtId="0" fontId="4" fillId="5" borderId="37" xfId="1" applyFont="1" applyFill="1" applyBorder="1" applyAlignment="1" applyProtection="1">
      <alignment vertical="top" wrapText="1"/>
    </xf>
    <xf numFmtId="0" fontId="4" fillId="5" borderId="22" xfId="1" applyFont="1" applyFill="1" applyBorder="1" applyAlignment="1" applyProtection="1">
      <alignment vertical="top" wrapText="1"/>
    </xf>
    <xf numFmtId="0" fontId="4" fillId="3" borderId="3" xfId="0" applyFont="1" applyFill="1" applyBorder="1" applyAlignment="1">
      <alignment vertical="top" wrapText="1"/>
    </xf>
    <xf numFmtId="0" fontId="4" fillId="3" borderId="25" xfId="0" applyFont="1" applyFill="1" applyBorder="1" applyAlignment="1">
      <alignment horizontal="center" vertical="top" wrapText="1"/>
    </xf>
    <xf numFmtId="0" fontId="4" fillId="3" borderId="27" xfId="0" applyFont="1" applyFill="1" applyBorder="1" applyAlignment="1">
      <alignment horizontal="center" vertical="top" wrapText="1"/>
    </xf>
    <xf numFmtId="0" fontId="4" fillId="5" borderId="17" xfId="0" applyFont="1" applyFill="1" applyBorder="1" applyAlignment="1">
      <alignment wrapText="1"/>
    </xf>
    <xf numFmtId="0" fontId="4" fillId="0" borderId="20" xfId="0" applyFont="1" applyBorder="1" applyAlignment="1">
      <alignment horizontal="left" vertical="top" wrapText="1"/>
    </xf>
    <xf numFmtId="0" fontId="4" fillId="3" borderId="20" xfId="0" applyFont="1" applyFill="1" applyBorder="1" applyAlignment="1">
      <alignment horizontal="center" vertical="top" wrapText="1"/>
    </xf>
    <xf numFmtId="0" fontId="4" fillId="5" borderId="7" xfId="0" applyFont="1" applyFill="1" applyBorder="1" applyAlignment="1">
      <alignment horizontal="left" vertical="top" wrapText="1"/>
    </xf>
    <xf numFmtId="3" fontId="4" fillId="3" borderId="14" xfId="0" applyNumberFormat="1" applyFont="1" applyFill="1" applyBorder="1" applyAlignment="1">
      <alignment horizontal="center" vertical="top"/>
    </xf>
    <xf numFmtId="0" fontId="4" fillId="5" borderId="1" xfId="0" applyFont="1" applyFill="1" applyBorder="1" applyAlignment="1">
      <alignment horizontal="left" vertical="top"/>
    </xf>
    <xf numFmtId="0" fontId="4" fillId="5" borderId="1" xfId="0" applyFont="1" applyFill="1" applyBorder="1" applyAlignment="1">
      <alignment horizontal="left" vertical="top" wrapText="1"/>
    </xf>
    <xf numFmtId="0" fontId="4" fillId="3" borderId="43" xfId="0" applyFont="1" applyFill="1" applyBorder="1" applyAlignment="1">
      <alignment horizontal="center" vertical="top" wrapText="1"/>
    </xf>
    <xf numFmtId="0" fontId="22" fillId="3" borderId="43" xfId="0" applyFont="1" applyFill="1" applyBorder="1" applyAlignment="1">
      <alignment horizontal="center" vertical="top" wrapText="1"/>
    </xf>
    <xf numFmtId="3" fontId="4" fillId="3" borderId="43" xfId="0" applyNumberFormat="1" applyFont="1" applyFill="1" applyBorder="1" applyAlignment="1">
      <alignment horizontal="center" vertical="top" wrapText="1"/>
    </xf>
    <xf numFmtId="0" fontId="4" fillId="5" borderId="43" xfId="0" applyFont="1" applyFill="1" applyBorder="1" applyAlignment="1">
      <alignment horizontal="center" vertical="top" wrapText="1"/>
    </xf>
    <xf numFmtId="0" fontId="0" fillId="5" borderId="43" xfId="0" applyFill="1" applyBorder="1" applyAlignment="1">
      <alignment wrapText="1"/>
    </xf>
    <xf numFmtId="0" fontId="4" fillId="5" borderId="25" xfId="1" applyFont="1" applyFill="1" applyBorder="1" applyAlignment="1" applyProtection="1">
      <alignment horizontal="left" vertical="top" wrapText="1"/>
    </xf>
    <xf numFmtId="0" fontId="4" fillId="5" borderId="28" xfId="1" applyFont="1" applyFill="1" applyBorder="1" applyAlignment="1" applyProtection="1">
      <alignment horizontal="left" vertical="top" wrapText="1"/>
    </xf>
    <xf numFmtId="0" fontId="4" fillId="5" borderId="49" xfId="1" applyFont="1" applyFill="1" applyBorder="1" applyAlignment="1" applyProtection="1">
      <alignment horizontal="left" vertical="top" wrapText="1"/>
    </xf>
    <xf numFmtId="0" fontId="22" fillId="5" borderId="26" xfId="0" applyFont="1" applyFill="1" applyBorder="1" applyAlignment="1">
      <alignment wrapText="1"/>
    </xf>
    <xf numFmtId="0" fontId="22" fillId="5" borderId="22" xfId="0" applyFont="1" applyFill="1" applyBorder="1" applyAlignment="1">
      <alignment wrapText="1"/>
    </xf>
    <xf numFmtId="0" fontId="0" fillId="3" borderId="43" xfId="0" applyFill="1" applyBorder="1" applyAlignment="1">
      <alignment horizontal="left" vertical="top" wrapText="1"/>
    </xf>
    <xf numFmtId="0" fontId="22" fillId="5" borderId="43" xfId="0" applyFont="1" applyFill="1" applyBorder="1" applyAlignment="1">
      <alignment wrapText="1"/>
    </xf>
    <xf numFmtId="0" fontId="4" fillId="5" borderId="43" xfId="0" applyFont="1" applyFill="1" applyBorder="1" applyAlignment="1">
      <alignment wrapText="1"/>
    </xf>
    <xf numFmtId="0" fontId="0" fillId="3" borderId="43" xfId="0" applyFill="1" applyBorder="1"/>
    <xf numFmtId="0" fontId="4" fillId="5" borderId="42" xfId="1" applyFont="1" applyFill="1" applyBorder="1" applyAlignment="1" applyProtection="1">
      <alignment horizontal="left" vertical="top" wrapText="1"/>
    </xf>
    <xf numFmtId="0" fontId="4" fillId="3" borderId="46" xfId="0" applyFont="1" applyFill="1" applyBorder="1" applyAlignment="1">
      <alignment horizontal="center" vertical="top" wrapText="1"/>
    </xf>
    <xf numFmtId="0" fontId="22" fillId="3" borderId="46" xfId="0" applyFont="1" applyFill="1" applyBorder="1" applyAlignment="1">
      <alignment horizontal="center" vertical="top" wrapText="1"/>
    </xf>
    <xf numFmtId="3" fontId="4" fillId="3" borderId="46" xfId="0" applyNumberFormat="1" applyFont="1" applyFill="1" applyBorder="1" applyAlignment="1">
      <alignment horizontal="center" vertical="top" wrapText="1"/>
    </xf>
    <xf numFmtId="0" fontId="4" fillId="5" borderId="46" xfId="0" applyFont="1" applyFill="1" applyBorder="1" applyAlignment="1">
      <alignment horizontal="center" vertical="top" wrapText="1"/>
    </xf>
    <xf numFmtId="0" fontId="0" fillId="5" borderId="46" xfId="0" applyFill="1" applyBorder="1" applyAlignment="1">
      <alignment wrapText="1"/>
    </xf>
    <xf numFmtId="0" fontId="4" fillId="5" borderId="44" xfId="1" applyFont="1" applyFill="1" applyBorder="1" applyAlignment="1" applyProtection="1">
      <alignment horizontal="left" vertical="top" wrapText="1"/>
    </xf>
    <xf numFmtId="0" fontId="4" fillId="5" borderId="45" xfId="0" applyFont="1" applyFill="1" applyBorder="1" applyAlignment="1">
      <alignment horizontal="center" vertical="top" wrapText="1"/>
    </xf>
    <xf numFmtId="0" fontId="4" fillId="0" borderId="43" xfId="0" applyFont="1" applyBorder="1" applyAlignment="1">
      <alignment horizontal="center" vertical="top" wrapText="1"/>
    </xf>
    <xf numFmtId="3" fontId="4" fillId="3" borderId="44" xfId="0" applyNumberFormat="1" applyFont="1" applyFill="1" applyBorder="1" applyAlignment="1">
      <alignment horizontal="center" vertical="top" wrapText="1"/>
    </xf>
    <xf numFmtId="0" fontId="8" fillId="5" borderId="43" xfId="0" applyFont="1" applyFill="1" applyBorder="1" applyAlignment="1">
      <alignment wrapText="1"/>
    </xf>
    <xf numFmtId="0" fontId="4" fillId="5" borderId="45" xfId="1" applyFont="1" applyFill="1" applyBorder="1" applyAlignment="1" applyProtection="1">
      <alignment vertical="top" wrapText="1"/>
    </xf>
    <xf numFmtId="0" fontId="0" fillId="0" borderId="43" xfId="0" applyBorder="1" applyAlignment="1">
      <alignment horizontal="left" vertical="top" wrapText="1"/>
    </xf>
    <xf numFmtId="0" fontId="4" fillId="5" borderId="43" xfId="0" applyFont="1" applyFill="1" applyBorder="1" applyAlignment="1">
      <alignment horizontal="left" vertical="top" wrapText="1"/>
    </xf>
    <xf numFmtId="0" fontId="0" fillId="5" borderId="43" xfId="0" applyFill="1" applyBorder="1" applyAlignment="1">
      <alignment horizontal="left" vertical="top" wrapText="1"/>
    </xf>
    <xf numFmtId="3" fontId="4" fillId="3" borderId="28" xfId="0" applyNumberFormat="1" applyFont="1" applyFill="1" applyBorder="1" applyAlignment="1">
      <alignment horizontal="center" vertical="top" wrapText="1"/>
    </xf>
    <xf numFmtId="0" fontId="4" fillId="5" borderId="20" xfId="0" applyFont="1" applyFill="1" applyBorder="1" applyAlignment="1">
      <alignment horizontal="center" vertical="top" wrapText="1"/>
    </xf>
    <xf numFmtId="0" fontId="4" fillId="5" borderId="45" xfId="0" applyFont="1" applyFill="1" applyBorder="1" applyAlignment="1">
      <alignment horizontal="left" vertical="top" wrapText="1"/>
    </xf>
    <xf numFmtId="0" fontId="4" fillId="3" borderId="50" xfId="1" applyFont="1" applyFill="1" applyBorder="1" applyAlignment="1" applyProtection="1">
      <alignment horizontal="left" vertical="top" wrapText="1"/>
    </xf>
    <xf numFmtId="0" fontId="4" fillId="5" borderId="50" xfId="1" applyFont="1" applyFill="1" applyBorder="1" applyAlignment="1" applyProtection="1">
      <alignment vertical="top" wrapText="1"/>
    </xf>
    <xf numFmtId="0" fontId="4" fillId="5" borderId="50" xfId="0" applyFont="1" applyFill="1" applyBorder="1" applyAlignment="1">
      <alignment vertical="top" wrapText="1"/>
    </xf>
    <xf numFmtId="0" fontId="4" fillId="3" borderId="50" xfId="0" applyFont="1" applyFill="1" applyBorder="1" applyAlignment="1">
      <alignment horizontal="center" vertical="top" wrapText="1"/>
    </xf>
    <xf numFmtId="0" fontId="22" fillId="3" borderId="50" xfId="0" applyFont="1" applyFill="1" applyBorder="1" applyAlignment="1">
      <alignment horizontal="center" vertical="top" wrapText="1"/>
    </xf>
    <xf numFmtId="3" fontId="22" fillId="3" borderId="50" xfId="0" applyNumberFormat="1" applyFont="1" applyFill="1" applyBorder="1" applyAlignment="1">
      <alignment horizontal="center" vertical="top" wrapText="1"/>
    </xf>
    <xf numFmtId="0" fontId="22" fillId="5" borderId="50" xfId="0" applyFont="1" applyFill="1" applyBorder="1" applyAlignment="1">
      <alignment horizontal="center" vertical="top" wrapText="1"/>
    </xf>
    <xf numFmtId="0" fontId="4" fillId="5" borderId="50" xfId="0" applyFont="1" applyFill="1" applyBorder="1" applyAlignment="1">
      <alignment horizontal="center" vertical="top" wrapText="1"/>
    </xf>
    <xf numFmtId="0" fontId="0" fillId="5" borderId="50" xfId="0" applyFill="1" applyBorder="1" applyAlignment="1">
      <alignment wrapText="1"/>
    </xf>
    <xf numFmtId="0" fontId="4" fillId="5" borderId="50" xfId="0" applyFont="1" applyFill="1" applyBorder="1" applyAlignment="1">
      <alignment wrapText="1"/>
    </xf>
    <xf numFmtId="0" fontId="4" fillId="3" borderId="50" xfId="0" applyFont="1" applyFill="1" applyBorder="1" applyAlignment="1">
      <alignment horizontal="left" vertical="top" wrapText="1"/>
    </xf>
    <xf numFmtId="0" fontId="0" fillId="3" borderId="49" xfId="0" applyFill="1" applyBorder="1"/>
    <xf numFmtId="0" fontId="4" fillId="5" borderId="50" xfId="1" applyFont="1" applyFill="1" applyBorder="1" applyAlignment="1" applyProtection="1">
      <alignment horizontal="left" vertical="top" wrapText="1"/>
    </xf>
    <xf numFmtId="3" fontId="4" fillId="3" borderId="50" xfId="0" applyNumberFormat="1" applyFont="1" applyFill="1" applyBorder="1" applyAlignment="1">
      <alignment horizontal="center" vertical="top" wrapText="1"/>
    </xf>
    <xf numFmtId="0" fontId="4" fillId="5" borderId="50" xfId="0" applyFont="1" applyFill="1" applyBorder="1" applyAlignment="1">
      <alignment horizontal="left" wrapText="1"/>
    </xf>
    <xf numFmtId="0" fontId="4" fillId="3" borderId="4" xfId="2" applyFont="1" applyFill="1" applyBorder="1" applyAlignment="1" applyProtection="1">
      <alignment horizontal="left" vertical="top" wrapText="1"/>
    </xf>
    <xf numFmtId="0" fontId="4" fillId="5" borderId="49" xfId="0" applyFont="1" applyFill="1" applyBorder="1" applyAlignment="1">
      <alignment horizontal="center" vertical="top" wrapText="1"/>
    </xf>
    <xf numFmtId="0" fontId="22" fillId="5" borderId="49" xfId="0" applyFont="1" applyFill="1" applyBorder="1" applyAlignment="1">
      <alignment horizontal="center" vertical="top" wrapText="1"/>
    </xf>
    <xf numFmtId="0" fontId="0" fillId="5" borderId="49" xfId="0" applyFill="1" applyBorder="1" applyAlignment="1">
      <alignment wrapText="1"/>
    </xf>
    <xf numFmtId="0" fontId="0" fillId="5" borderId="49" xfId="0" applyFill="1" applyBorder="1" applyAlignment="1">
      <alignment horizontal="left" wrapText="1"/>
    </xf>
    <xf numFmtId="0" fontId="0" fillId="5" borderId="14" xfId="0" applyFill="1" applyBorder="1" applyAlignment="1">
      <alignment horizontal="left" wrapText="1"/>
    </xf>
    <xf numFmtId="0" fontId="4" fillId="5" borderId="21" xfId="1" applyFont="1" applyFill="1" applyBorder="1" applyAlignment="1" applyProtection="1">
      <alignment horizontal="left" vertical="top" wrapText="1"/>
    </xf>
    <xf numFmtId="0" fontId="4" fillId="5" borderId="36" xfId="0" applyFont="1" applyFill="1" applyBorder="1" applyAlignment="1">
      <alignment horizontal="center" vertical="top" wrapText="1"/>
    </xf>
    <xf numFmtId="0" fontId="22" fillId="5" borderId="21" xfId="0" applyFont="1" applyFill="1" applyBorder="1" applyAlignment="1">
      <alignment horizontal="center" vertical="top" wrapText="1"/>
    </xf>
    <xf numFmtId="0" fontId="4" fillId="5" borderId="19" xfId="0" applyFont="1" applyFill="1" applyBorder="1" applyAlignment="1">
      <alignment horizontal="center" vertical="top" wrapText="1"/>
    </xf>
    <xf numFmtId="0" fontId="4" fillId="5" borderId="19" xfId="0" applyFont="1" applyFill="1" applyBorder="1" applyAlignment="1">
      <alignment wrapText="1"/>
    </xf>
    <xf numFmtId="0" fontId="0" fillId="5" borderId="19" xfId="0" applyFill="1" applyBorder="1" applyAlignment="1">
      <alignment wrapText="1"/>
    </xf>
    <xf numFmtId="0" fontId="0" fillId="5" borderId="19" xfId="0" applyFill="1" applyBorder="1" applyAlignment="1">
      <alignment horizontal="left" wrapText="1"/>
    </xf>
    <xf numFmtId="0" fontId="4" fillId="3" borderId="19" xfId="0" applyFont="1" applyFill="1" applyBorder="1" applyAlignment="1">
      <alignment horizontal="left" vertical="top" wrapText="1"/>
    </xf>
    <xf numFmtId="0" fontId="4" fillId="5" borderId="44" xfId="0" applyFont="1" applyFill="1" applyBorder="1" applyAlignment="1">
      <alignment horizontal="center" vertical="top" wrapText="1"/>
    </xf>
    <xf numFmtId="0" fontId="4" fillId="5" borderId="44" xfId="0" applyFont="1" applyFill="1" applyBorder="1" applyAlignment="1">
      <alignment wrapText="1"/>
    </xf>
    <xf numFmtId="0" fontId="4" fillId="5" borderId="45" xfId="1" applyFont="1" applyFill="1" applyBorder="1" applyAlignment="1" applyProtection="1">
      <alignment horizontal="left" vertical="top" wrapText="1"/>
    </xf>
    <xf numFmtId="0" fontId="4" fillId="5" borderId="51" xfId="1" applyFont="1" applyFill="1" applyBorder="1" applyAlignment="1" applyProtection="1">
      <alignment horizontal="left" vertical="top" wrapText="1"/>
    </xf>
    <xf numFmtId="0" fontId="4" fillId="5" borderId="42" xfId="0" applyFont="1" applyFill="1" applyBorder="1" applyAlignment="1">
      <alignment horizontal="center" vertical="top" wrapText="1"/>
    </xf>
    <xf numFmtId="0" fontId="4" fillId="5" borderId="52" xfId="0" applyFont="1" applyFill="1" applyBorder="1" applyAlignment="1">
      <alignment horizontal="center" vertical="top" wrapText="1"/>
    </xf>
    <xf numFmtId="0" fontId="4" fillId="5" borderId="52" xfId="0" applyFont="1" applyFill="1" applyBorder="1" applyAlignment="1">
      <alignment wrapText="1"/>
    </xf>
    <xf numFmtId="0" fontId="4" fillId="5" borderId="46" xfId="0" applyFont="1" applyFill="1" applyBorder="1" applyAlignment="1">
      <alignment wrapText="1"/>
    </xf>
    <xf numFmtId="0" fontId="0" fillId="5" borderId="42" xfId="0" applyFill="1" applyBorder="1" applyAlignment="1">
      <alignment wrapText="1"/>
    </xf>
    <xf numFmtId="0" fontId="0" fillId="5" borderId="42" xfId="0" applyFill="1" applyBorder="1" applyAlignment="1">
      <alignment horizontal="left" wrapText="1"/>
    </xf>
    <xf numFmtId="0" fontId="23" fillId="5" borderId="46" xfId="1" applyFont="1" applyFill="1" applyBorder="1" applyAlignment="1" applyProtection="1">
      <alignment horizontal="left" wrapText="1"/>
    </xf>
    <xf numFmtId="0" fontId="23" fillId="5" borderId="43" xfId="1" applyFont="1" applyFill="1" applyBorder="1" applyAlignment="1" applyProtection="1">
      <alignment horizontal="left" wrapText="1"/>
    </xf>
    <xf numFmtId="3" fontId="22" fillId="3" borderId="28" xfId="0" applyNumberFormat="1" applyFont="1" applyFill="1" applyBorder="1" applyAlignment="1">
      <alignment horizontal="center" vertical="top" wrapText="1"/>
    </xf>
    <xf numFmtId="3" fontId="22" fillId="3" borderId="55" xfId="0" applyNumberFormat="1" applyFont="1" applyFill="1" applyBorder="1" applyAlignment="1">
      <alignment horizontal="center" vertical="top" wrapText="1"/>
    </xf>
    <xf numFmtId="3" fontId="22" fillId="3" borderId="56" xfId="0" applyNumberFormat="1" applyFont="1" applyFill="1" applyBorder="1" applyAlignment="1">
      <alignment horizontal="center" vertical="top" wrapText="1"/>
    </xf>
    <xf numFmtId="0" fontId="22" fillId="5" borderId="20" xfId="0" applyFont="1" applyFill="1" applyBorder="1" applyAlignment="1">
      <alignment horizontal="center" vertical="top" wrapText="1"/>
    </xf>
    <xf numFmtId="0" fontId="22" fillId="5" borderId="42" xfId="0" applyFont="1" applyFill="1" applyBorder="1" applyAlignment="1">
      <alignment horizontal="center" vertical="top" wrapText="1"/>
    </xf>
    <xf numFmtId="0" fontId="4" fillId="5" borderId="45" xfId="0" applyFont="1" applyFill="1" applyBorder="1" applyAlignment="1">
      <alignment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22" fillId="5" borderId="2" xfId="0" applyFont="1" applyFill="1" applyBorder="1" applyAlignment="1">
      <alignment vertical="top" wrapText="1"/>
    </xf>
    <xf numFmtId="0" fontId="4" fillId="5" borderId="58" xfId="0" applyFont="1" applyFill="1" applyBorder="1" applyAlignment="1">
      <alignment horizontal="center" vertical="top" wrapText="1"/>
    </xf>
    <xf numFmtId="0" fontId="4" fillId="5" borderId="14" xfId="0" applyFont="1" applyFill="1" applyBorder="1" applyAlignment="1">
      <alignment horizontal="center" wrapText="1"/>
    </xf>
    <xf numFmtId="0" fontId="4" fillId="3" borderId="3" xfId="0" applyFont="1" applyFill="1" applyBorder="1" applyAlignment="1">
      <alignment horizontal="center" vertical="top" wrapText="1"/>
    </xf>
    <xf numFmtId="0" fontId="4" fillId="3" borderId="11" xfId="0" applyFont="1" applyFill="1" applyBorder="1" applyAlignment="1">
      <alignment horizontal="center" vertical="top" wrapText="1"/>
    </xf>
    <xf numFmtId="0" fontId="4" fillId="3" borderId="6"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6"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0" borderId="3" xfId="0" applyFont="1" applyBorder="1" applyAlignment="1">
      <alignment horizontal="center" vertical="top" wrapText="1"/>
    </xf>
    <xf numFmtId="0" fontId="4" fillId="0" borderId="6" xfId="0" applyFont="1" applyBorder="1" applyAlignment="1">
      <alignment horizontal="center" vertical="top" wrapText="1"/>
    </xf>
    <xf numFmtId="0" fontId="4" fillId="5" borderId="6" xfId="0" applyFont="1" applyFill="1" applyBorder="1" applyAlignment="1">
      <alignment horizontal="center" vertical="top" wrapText="1"/>
    </xf>
    <xf numFmtId="0" fontId="4" fillId="5" borderId="4" xfId="0" applyFont="1" applyFill="1" applyBorder="1" applyAlignment="1">
      <alignment horizontal="center" vertical="top" wrapText="1"/>
    </xf>
    <xf numFmtId="0" fontId="0" fillId="5" borderId="6" xfId="0" applyFill="1" applyBorder="1" applyAlignment="1">
      <alignment wrapText="1"/>
    </xf>
    <xf numFmtId="0" fontId="0" fillId="5" borderId="4" xfId="0" applyFill="1" applyBorder="1" applyAlignment="1">
      <alignment wrapText="1"/>
    </xf>
    <xf numFmtId="0" fontId="4" fillId="3" borderId="14" xfId="0" applyFont="1" applyFill="1" applyBorder="1" applyAlignment="1">
      <alignment horizontal="center" vertical="top" wrapText="1"/>
    </xf>
    <xf numFmtId="0" fontId="4" fillId="3" borderId="3" xfId="0" applyFont="1" applyFill="1" applyBorder="1" applyAlignment="1">
      <alignment horizontal="left" vertical="top" wrapText="1"/>
    </xf>
    <xf numFmtId="0" fontId="4" fillId="5" borderId="6" xfId="0" applyFont="1" applyFill="1" applyBorder="1" applyAlignment="1">
      <alignment wrapText="1"/>
    </xf>
    <xf numFmtId="0" fontId="4" fillId="5" borderId="4" xfId="0" applyFont="1" applyFill="1" applyBorder="1" applyAlignment="1">
      <alignment wrapText="1"/>
    </xf>
    <xf numFmtId="0" fontId="4" fillId="3" borderId="2" xfId="1" applyFont="1" applyFill="1" applyBorder="1" applyAlignment="1" applyProtection="1">
      <alignment horizontal="left" vertical="top" wrapText="1"/>
    </xf>
    <xf numFmtId="0" fontId="4" fillId="3" borderId="11" xfId="0" applyFont="1" applyFill="1" applyBorder="1" applyAlignment="1">
      <alignment horizontal="left" vertical="top" wrapText="1"/>
    </xf>
    <xf numFmtId="0" fontId="22" fillId="3" borderId="4" xfId="0" applyFont="1" applyFill="1" applyBorder="1" applyAlignment="1">
      <alignment horizontal="center" vertical="top" wrapText="1"/>
    </xf>
    <xf numFmtId="0" fontId="4" fillId="0" borderId="11" xfId="0" applyFont="1" applyBorder="1" applyAlignment="1">
      <alignment horizontal="center" vertical="top" wrapText="1"/>
    </xf>
    <xf numFmtId="0" fontId="4" fillId="0" borderId="18" xfId="0" applyFont="1" applyBorder="1" applyAlignment="1">
      <alignment horizontal="center" vertical="top" wrapText="1"/>
    </xf>
    <xf numFmtId="0" fontId="4" fillId="3" borderId="18"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0" borderId="18" xfId="0" applyFont="1" applyBorder="1" applyAlignment="1">
      <alignment horizontal="center" vertical="top" wrapText="1"/>
    </xf>
    <xf numFmtId="0" fontId="4" fillId="0" borderId="3" xfId="0" applyFont="1" applyBorder="1" applyAlignment="1">
      <alignment horizontal="center" vertical="top" wrapText="1"/>
    </xf>
    <xf numFmtId="0" fontId="4" fillId="0" borderId="11" xfId="0" applyFont="1" applyBorder="1" applyAlignment="1">
      <alignment horizontal="center" vertical="top" wrapText="1"/>
    </xf>
    <xf numFmtId="0" fontId="4" fillId="3" borderId="11" xfId="0" applyFont="1" applyFill="1" applyBorder="1" applyAlignment="1">
      <alignment horizontal="center" vertical="top" wrapText="1"/>
    </xf>
    <xf numFmtId="0" fontId="0" fillId="3" borderId="11" xfId="0" applyFill="1" applyBorder="1" applyAlignment="1">
      <alignment horizontal="left" vertical="top" wrapText="1"/>
    </xf>
    <xf numFmtId="0" fontId="4" fillId="3" borderId="5" xfId="0" applyFont="1" applyFill="1" applyBorder="1" applyAlignment="1">
      <alignment horizontal="center" vertical="top" wrapText="1"/>
    </xf>
    <xf numFmtId="0" fontId="4" fillId="5" borderId="59" xfId="0" applyFont="1" applyFill="1" applyBorder="1" applyAlignment="1">
      <alignment horizontal="center" vertical="top" wrapText="1"/>
    </xf>
    <xf numFmtId="0" fontId="4" fillId="5" borderId="60" xfId="0" applyFont="1" applyFill="1" applyBorder="1" applyAlignment="1">
      <alignment horizontal="center" vertical="top" wrapText="1"/>
    </xf>
    <xf numFmtId="0" fontId="4" fillId="3" borderId="47" xfId="0" applyFont="1" applyFill="1" applyBorder="1" applyAlignment="1">
      <alignment horizontal="center" vertical="top" wrapText="1"/>
    </xf>
    <xf numFmtId="0" fontId="22" fillId="3" borderId="47" xfId="0" applyFont="1" applyFill="1" applyBorder="1" applyAlignment="1">
      <alignment horizontal="center" vertical="top" wrapText="1"/>
    </xf>
    <xf numFmtId="3" fontId="4" fillId="3" borderId="47" xfId="0" applyNumberFormat="1" applyFont="1" applyFill="1" applyBorder="1" applyAlignment="1">
      <alignment horizontal="center" vertical="top" wrapText="1"/>
    </xf>
    <xf numFmtId="0" fontId="4" fillId="3" borderId="61" xfId="0" applyFont="1" applyFill="1" applyBorder="1" applyAlignment="1">
      <alignment horizontal="center" vertical="top" wrapText="1"/>
    </xf>
    <xf numFmtId="0" fontId="22" fillId="3" borderId="61" xfId="0" applyFont="1" applyFill="1" applyBorder="1" applyAlignment="1">
      <alignment horizontal="center" vertical="top" wrapText="1"/>
    </xf>
    <xf numFmtId="3" fontId="4" fillId="3" borderId="61" xfId="0" applyNumberFormat="1" applyFont="1" applyFill="1" applyBorder="1" applyAlignment="1">
      <alignment horizontal="center" vertical="top" wrapText="1"/>
    </xf>
    <xf numFmtId="0" fontId="4" fillId="3" borderId="62" xfId="0" applyFont="1" applyFill="1" applyBorder="1" applyAlignment="1">
      <alignment horizontal="center" vertical="top" wrapText="1"/>
    </xf>
    <xf numFmtId="0" fontId="22" fillId="3" borderId="63" xfId="0" applyFont="1" applyFill="1" applyBorder="1" applyAlignment="1">
      <alignment horizontal="center" vertical="top" wrapText="1"/>
    </xf>
    <xf numFmtId="0" fontId="4" fillId="3" borderId="64" xfId="0" applyFont="1" applyFill="1" applyBorder="1" applyAlignment="1">
      <alignment horizontal="center" vertical="top" wrapText="1"/>
    </xf>
    <xf numFmtId="3" fontId="22" fillId="3" borderId="65" xfId="0" applyNumberFormat="1" applyFont="1" applyFill="1" applyBorder="1" applyAlignment="1">
      <alignment horizontal="center" vertical="top" wrapText="1"/>
    </xf>
    <xf numFmtId="0" fontId="4" fillId="3" borderId="66" xfId="0" applyFont="1" applyFill="1" applyBorder="1" applyAlignment="1">
      <alignment horizontal="center" vertical="top" wrapText="1"/>
    </xf>
    <xf numFmtId="0" fontId="22" fillId="3" borderId="67" xfId="0" applyFont="1" applyFill="1" applyBorder="1" applyAlignment="1">
      <alignment horizontal="center" vertical="top" wrapText="1"/>
    </xf>
    <xf numFmtId="0" fontId="22" fillId="3" borderId="68" xfId="0" applyFont="1" applyFill="1" applyBorder="1" applyAlignment="1">
      <alignment horizontal="center" vertical="top" wrapText="1"/>
    </xf>
    <xf numFmtId="0" fontId="4" fillId="3" borderId="69" xfId="0" applyFont="1" applyFill="1" applyBorder="1" applyAlignment="1">
      <alignment horizontal="center" vertical="top" wrapText="1"/>
    </xf>
    <xf numFmtId="3" fontId="22" fillId="3" borderId="70" xfId="0" applyNumberFormat="1" applyFont="1" applyFill="1" applyBorder="1" applyAlignment="1">
      <alignment horizontal="center" vertical="top" wrapText="1"/>
    </xf>
    <xf numFmtId="0" fontId="0" fillId="3" borderId="18" xfId="0" applyFill="1" applyBorder="1" applyAlignment="1">
      <alignment horizontal="left" vertical="top" wrapText="1"/>
    </xf>
    <xf numFmtId="0" fontId="0" fillId="0" borderId="0" xfId="0" applyFill="1"/>
    <xf numFmtId="0" fontId="4" fillId="0" borderId="0" xfId="0" applyFont="1" applyFill="1" applyAlignment="1">
      <alignment horizontal="left" vertical="top"/>
    </xf>
    <xf numFmtId="0" fontId="4" fillId="0" borderId="0" xfId="0" applyFont="1" applyFill="1"/>
    <xf numFmtId="0" fontId="0" fillId="0" borderId="43" xfId="0" applyFill="1" applyBorder="1"/>
    <xf numFmtId="0" fontId="24" fillId="0" borderId="0" xfId="0" applyFont="1" applyFill="1" applyAlignment="1">
      <alignment horizontal="left"/>
    </xf>
    <xf numFmtId="0" fontId="0" fillId="0" borderId="44" xfId="0" applyFill="1" applyBorder="1"/>
    <xf numFmtId="0" fontId="0" fillId="0" borderId="0" xfId="0" applyFill="1" applyAlignment="1">
      <alignment horizontal="left" vertical="top"/>
    </xf>
    <xf numFmtId="0" fontId="21" fillId="0" borderId="0" xfId="0" applyFont="1" applyFill="1"/>
    <xf numFmtId="0" fontId="0" fillId="0" borderId="0" xfId="0" applyFill="1" applyAlignment="1">
      <alignment vertical="top"/>
    </xf>
    <xf numFmtId="0" fontId="4" fillId="0" borderId="0" xfId="0" applyFont="1" applyFill="1" applyAlignment="1">
      <alignment vertical="top"/>
    </xf>
    <xf numFmtId="0" fontId="4" fillId="0" borderId="12" xfId="0" applyFont="1" applyFill="1" applyBorder="1"/>
    <xf numFmtId="0" fontId="4" fillId="0" borderId="0" xfId="0" applyFont="1" applyFill="1" applyAlignment="1">
      <alignment vertical="top" wrapText="1"/>
    </xf>
    <xf numFmtId="0" fontId="0" fillId="3" borderId="0" xfId="0" applyFill="1" applyBorder="1"/>
    <xf numFmtId="0" fontId="4" fillId="3" borderId="0" xfId="0" applyFont="1" applyFill="1" applyBorder="1" applyAlignment="1">
      <alignment horizontal="left" vertical="top"/>
    </xf>
    <xf numFmtId="0" fontId="4" fillId="3" borderId="0" xfId="0" applyFont="1" applyFill="1" applyBorder="1"/>
    <xf numFmtId="0" fontId="0" fillId="3" borderId="47" xfId="0" applyFill="1" applyBorder="1"/>
    <xf numFmtId="0" fontId="0" fillId="3" borderId="0" xfId="0" applyFill="1" applyBorder="1" applyAlignment="1">
      <alignment horizontal="left" vertical="top"/>
    </xf>
    <xf numFmtId="0" fontId="0" fillId="3" borderId="0" xfId="0" applyFill="1" applyBorder="1" applyAlignment="1">
      <alignment vertical="top"/>
    </xf>
    <xf numFmtId="0" fontId="6" fillId="3" borderId="0" xfId="0" applyFont="1" applyFill="1" applyBorder="1"/>
    <xf numFmtId="0" fontId="0" fillId="3" borderId="0" xfId="0" applyFill="1" applyBorder="1" applyAlignment="1">
      <alignment vertical="top" wrapText="1"/>
    </xf>
    <xf numFmtId="0" fontId="4" fillId="0" borderId="6" xfId="0" applyFont="1" applyBorder="1" applyAlignment="1">
      <alignment horizontal="center" vertical="top" wrapText="1"/>
    </xf>
    <xf numFmtId="0" fontId="0" fillId="3" borderId="6" xfId="0" applyFill="1" applyBorder="1" applyAlignment="1">
      <alignment horizontal="center" vertical="top" wrapText="1"/>
    </xf>
    <xf numFmtId="0" fontId="4" fillId="5" borderId="6" xfId="0" applyFont="1" applyFill="1" applyBorder="1" applyAlignment="1">
      <alignment horizontal="center" vertical="top" wrapText="1"/>
    </xf>
    <xf numFmtId="0" fontId="4" fillId="5" borderId="4" xfId="0" applyFont="1" applyFill="1" applyBorder="1" applyAlignment="1">
      <alignment horizontal="center" vertical="top" wrapText="1"/>
    </xf>
    <xf numFmtId="0" fontId="0" fillId="5" borderId="6" xfId="0" applyFill="1" applyBorder="1" applyAlignment="1">
      <alignment wrapText="1"/>
    </xf>
    <xf numFmtId="0" fontId="0" fillId="5" borderId="4" xfId="0" applyFill="1" applyBorder="1" applyAlignment="1">
      <alignment wrapText="1"/>
    </xf>
    <xf numFmtId="0" fontId="0" fillId="5" borderId="6" xfId="0" applyFill="1" applyBorder="1" applyAlignment="1">
      <alignment vertical="top" wrapText="1"/>
    </xf>
    <xf numFmtId="0" fontId="0" fillId="5" borderId="4" xfId="0" applyFill="1" applyBorder="1" applyAlignment="1">
      <alignment vertical="top" wrapText="1"/>
    </xf>
    <xf numFmtId="0" fontId="4" fillId="5" borderId="6" xfId="0" applyFont="1" applyFill="1" applyBorder="1" applyAlignment="1">
      <alignment horizontal="left" vertical="top" wrapText="1"/>
    </xf>
    <xf numFmtId="0" fontId="4" fillId="5" borderId="4" xfId="0" applyFont="1" applyFill="1" applyBorder="1" applyAlignment="1">
      <alignment horizontal="left" vertical="top" wrapText="1"/>
    </xf>
    <xf numFmtId="0" fontId="22" fillId="3" borderId="6" xfId="0" applyFont="1" applyFill="1" applyBorder="1" applyAlignment="1">
      <alignment horizontal="center" vertical="top" wrapText="1"/>
    </xf>
    <xf numFmtId="0" fontId="4" fillId="5" borderId="6" xfId="0" applyFont="1" applyFill="1" applyBorder="1" applyAlignment="1">
      <alignment wrapText="1"/>
    </xf>
    <xf numFmtId="0" fontId="4" fillId="5" borderId="4" xfId="0" applyFont="1" applyFill="1" applyBorder="1" applyAlignment="1">
      <alignment wrapText="1"/>
    </xf>
    <xf numFmtId="0" fontId="22" fillId="3" borderId="4" xfId="0" applyFont="1" applyFill="1" applyBorder="1" applyAlignment="1">
      <alignment horizontal="center" vertical="top" wrapText="1"/>
    </xf>
    <xf numFmtId="0" fontId="22" fillId="3" borderId="3" xfId="0" applyFont="1" applyFill="1" applyBorder="1" applyAlignment="1">
      <alignment horizontal="center" vertical="top" wrapText="1"/>
    </xf>
    <xf numFmtId="0" fontId="22" fillId="3" borderId="5" xfId="0" applyFont="1" applyFill="1" applyBorder="1" applyAlignment="1">
      <alignment horizontal="center" vertical="top" wrapText="1"/>
    </xf>
    <xf numFmtId="0" fontId="4" fillId="0" borderId="5" xfId="0" applyFont="1" applyBorder="1" applyAlignment="1">
      <alignment horizontal="center" vertical="top" wrapText="1"/>
    </xf>
    <xf numFmtId="0" fontId="4" fillId="0" borderId="71" xfId="0" applyFont="1" applyBorder="1" applyAlignment="1">
      <alignment horizontal="center" vertical="top" wrapText="1"/>
    </xf>
    <xf numFmtId="0" fontId="4" fillId="0" borderId="47" xfId="0" applyFont="1" applyBorder="1" applyAlignment="1">
      <alignment horizontal="center" vertical="top" wrapText="1"/>
    </xf>
    <xf numFmtId="0" fontId="4" fillId="5" borderId="72" xfId="1" applyFont="1" applyFill="1" applyBorder="1" applyAlignment="1" applyProtection="1">
      <alignment horizontal="left" vertical="top" wrapText="1"/>
    </xf>
    <xf numFmtId="0" fontId="22" fillId="5" borderId="72" xfId="0" applyFont="1" applyFill="1" applyBorder="1" applyAlignment="1">
      <alignment horizontal="center" vertical="top" wrapText="1"/>
    </xf>
    <xf numFmtId="0" fontId="21" fillId="5" borderId="6" xfId="0" applyFont="1" applyFill="1" applyBorder="1" applyAlignment="1">
      <alignment horizontal="center" vertical="top" wrapText="1"/>
    </xf>
    <xf numFmtId="0" fontId="0" fillId="3" borderId="6" xfId="0" applyFill="1" applyBorder="1" applyAlignment="1">
      <alignment horizontal="center" vertical="top" wrapText="1"/>
    </xf>
    <xf numFmtId="0" fontId="0" fillId="5" borderId="6" xfId="0" applyFill="1" applyBorder="1" applyAlignment="1">
      <alignment wrapText="1"/>
    </xf>
    <xf numFmtId="0" fontId="0" fillId="5" borderId="4" xfId="0" applyFill="1" applyBorder="1" applyAlignment="1">
      <alignment wrapText="1"/>
    </xf>
    <xf numFmtId="0" fontId="4" fillId="0" borderId="6" xfId="0" applyFont="1" applyBorder="1" applyAlignment="1">
      <alignment horizontal="center" vertical="top" wrapText="1"/>
    </xf>
    <xf numFmtId="0" fontId="4" fillId="0" borderId="4" xfId="0" applyFont="1" applyBorder="1" applyAlignment="1">
      <alignment horizontal="center" vertical="top" wrapText="1"/>
    </xf>
    <xf numFmtId="0" fontId="0" fillId="3" borderId="4" xfId="0" applyFill="1" applyBorder="1" applyAlignment="1">
      <alignment horizontal="left" vertical="top" wrapText="1"/>
    </xf>
    <xf numFmtId="0" fontId="4" fillId="3" borderId="6" xfId="0" applyFont="1" applyFill="1" applyBorder="1" applyAlignment="1">
      <alignment horizontal="center" vertical="top" wrapText="1"/>
    </xf>
    <xf numFmtId="0" fontId="4" fillId="3" borderId="4" xfId="0" applyFont="1" applyFill="1" applyBorder="1" applyAlignment="1">
      <alignment horizontal="center" vertical="top" wrapText="1"/>
    </xf>
    <xf numFmtId="0" fontId="22" fillId="3" borderId="14" xfId="0" applyFont="1" applyFill="1" applyBorder="1" applyAlignment="1">
      <alignment horizontal="center" vertical="top" wrapText="1"/>
    </xf>
    <xf numFmtId="0" fontId="22" fillId="3" borderId="4" xfId="0" applyFont="1" applyFill="1" applyBorder="1" applyAlignment="1">
      <alignment horizontal="center" vertical="top" wrapText="1"/>
    </xf>
    <xf numFmtId="0" fontId="22" fillId="3" borderId="11" xfId="0" applyFont="1" applyFill="1" applyBorder="1" applyAlignment="1">
      <alignment horizontal="center" vertical="top" wrapText="1"/>
    </xf>
    <xf numFmtId="0" fontId="4" fillId="5" borderId="6" xfId="0" applyFont="1" applyFill="1" applyBorder="1" applyAlignment="1">
      <alignment horizontal="center" vertical="top" wrapText="1"/>
    </xf>
    <xf numFmtId="0" fontId="4" fillId="5" borderId="4" xfId="0" applyFont="1" applyFill="1" applyBorder="1" applyAlignment="1">
      <alignment horizontal="center" vertical="top" wrapText="1"/>
    </xf>
    <xf numFmtId="0" fontId="4" fillId="0" borderId="11" xfId="0" applyFont="1" applyBorder="1" applyAlignment="1">
      <alignment horizontal="center" vertical="top" wrapText="1"/>
    </xf>
    <xf numFmtId="0" fontId="4" fillId="3" borderId="11" xfId="0" applyFont="1" applyFill="1" applyBorder="1" applyAlignment="1">
      <alignment horizontal="center" vertical="top" wrapText="1"/>
    </xf>
    <xf numFmtId="0" fontId="22" fillId="5" borderId="6" xfId="0" applyFont="1" applyFill="1" applyBorder="1" applyAlignment="1">
      <alignment wrapText="1"/>
    </xf>
    <xf numFmtId="0" fontId="4" fillId="5" borderId="4" xfId="0" applyFont="1" applyFill="1" applyBorder="1" applyAlignment="1">
      <alignment wrapText="1"/>
    </xf>
    <xf numFmtId="0" fontId="4" fillId="5" borderId="6" xfId="0" applyFont="1" applyFill="1" applyBorder="1" applyAlignment="1">
      <alignment wrapText="1"/>
    </xf>
    <xf numFmtId="0" fontId="4" fillId="5" borderId="6" xfId="0" applyFont="1" applyFill="1" applyBorder="1" applyAlignment="1">
      <alignment vertical="top" wrapText="1"/>
    </xf>
    <xf numFmtId="0" fontId="4" fillId="5" borderId="4" xfId="0" applyFont="1" applyFill="1" applyBorder="1" applyAlignment="1">
      <alignment vertical="top" wrapText="1"/>
    </xf>
    <xf numFmtId="0" fontId="22" fillId="3" borderId="6" xfId="0" applyFont="1" applyFill="1" applyBorder="1" applyAlignment="1">
      <alignment horizontal="center" vertical="top" wrapText="1"/>
    </xf>
    <xf numFmtId="3" fontId="22" fillId="0" borderId="6" xfId="0" applyNumberFormat="1" applyFont="1" applyBorder="1" applyAlignment="1">
      <alignment horizontal="center" vertical="top" wrapText="1"/>
    </xf>
    <xf numFmtId="0" fontId="22" fillId="5" borderId="6" xfId="0" applyFont="1" applyFill="1" applyBorder="1" applyAlignment="1">
      <alignment horizontal="left" vertical="top" wrapText="1"/>
    </xf>
    <xf numFmtId="0" fontId="23" fillId="5" borderId="73" xfId="0" applyFont="1" applyFill="1" applyBorder="1" applyAlignment="1">
      <alignment vertical="top" wrapText="1"/>
    </xf>
    <xf numFmtId="0" fontId="27" fillId="0" borderId="22" xfId="0" applyFont="1" applyBorder="1" applyAlignment="1">
      <alignment vertical="top" wrapText="1"/>
    </xf>
    <xf numFmtId="0" fontId="23" fillId="5" borderId="15" xfId="0" applyFont="1" applyFill="1" applyBorder="1" applyAlignment="1">
      <alignment vertical="top" wrapText="1"/>
    </xf>
    <xf numFmtId="0" fontId="22" fillId="5" borderId="11" xfId="0" applyFont="1" applyFill="1" applyBorder="1" applyAlignment="1">
      <alignment horizontal="left" vertical="top" wrapText="1"/>
    </xf>
    <xf numFmtId="0" fontId="27" fillId="0" borderId="40" xfId="0" applyFont="1" applyBorder="1" applyAlignment="1">
      <alignment vertical="top" wrapText="1"/>
    </xf>
    <xf numFmtId="0" fontId="28" fillId="5" borderId="7" xfId="0" applyFont="1" applyFill="1" applyBorder="1" applyAlignment="1">
      <alignment horizontal="left" vertical="top" wrapText="1"/>
    </xf>
    <xf numFmtId="3" fontId="22" fillId="0" borderId="14" xfId="0" applyNumberFormat="1" applyFont="1" applyBorder="1" applyAlignment="1">
      <alignment horizontal="center" vertical="top" wrapText="1"/>
    </xf>
    <xf numFmtId="0" fontId="22" fillId="5" borderId="4" xfId="0" applyFont="1" applyFill="1" applyBorder="1" applyAlignment="1">
      <alignment horizontal="left" vertical="top" wrapText="1"/>
    </xf>
    <xf numFmtId="0" fontId="0" fillId="0" borderId="2" xfId="0" applyBorder="1" applyAlignment="1">
      <alignment vertical="top" wrapText="1"/>
    </xf>
    <xf numFmtId="0" fontId="0" fillId="5" borderId="6" xfId="0" applyFill="1" applyBorder="1" applyAlignment="1">
      <alignment wrapText="1"/>
    </xf>
    <xf numFmtId="0" fontId="0" fillId="5" borderId="4" xfId="0" applyFill="1" applyBorder="1" applyAlignment="1">
      <alignment wrapText="1"/>
    </xf>
    <xf numFmtId="0" fontId="4" fillId="0" borderId="41" xfId="0" applyFont="1" applyBorder="1" applyAlignment="1">
      <alignment horizontal="left" vertical="top" wrapText="1"/>
    </xf>
    <xf numFmtId="0" fontId="4" fillId="0" borderId="34" xfId="0" applyFont="1" applyBorder="1" applyAlignment="1">
      <alignment horizontal="left" vertical="top" wrapText="1"/>
    </xf>
    <xf numFmtId="0" fontId="4" fillId="0" borderId="6" xfId="0" applyFont="1" applyBorder="1" applyAlignment="1">
      <alignment horizontal="center" vertical="top" wrapText="1"/>
    </xf>
    <xf numFmtId="0" fontId="4" fillId="0" borderId="4" xfId="0" applyFont="1" applyBorder="1" applyAlignment="1">
      <alignment horizontal="center" vertical="top" wrapText="1"/>
    </xf>
    <xf numFmtId="0" fontId="4" fillId="0" borderId="14" xfId="0" applyFont="1" applyBorder="1" applyAlignment="1">
      <alignment horizontal="center" vertical="top" wrapText="1"/>
    </xf>
    <xf numFmtId="0" fontId="4" fillId="3" borderId="6" xfId="0" applyFont="1" applyFill="1" applyBorder="1" applyAlignment="1">
      <alignment horizontal="left" vertical="top" wrapText="1"/>
    </xf>
    <xf numFmtId="0" fontId="4" fillId="3" borderId="14" xfId="0" applyFont="1" applyFill="1" applyBorder="1" applyAlignment="1">
      <alignment horizontal="left" vertical="top" wrapText="1"/>
    </xf>
    <xf numFmtId="0" fontId="4" fillId="3" borderId="4" xfId="0" applyFont="1" applyFill="1" applyBorder="1" applyAlignment="1">
      <alignment horizontal="left" vertical="top" wrapText="1"/>
    </xf>
    <xf numFmtId="0" fontId="0" fillId="3" borderId="14" xfId="0" applyFill="1" applyBorder="1" applyAlignment="1">
      <alignment horizontal="left" vertical="top" wrapText="1"/>
    </xf>
    <xf numFmtId="0" fontId="0" fillId="3" borderId="4" xfId="0" applyFill="1" applyBorder="1" applyAlignment="1">
      <alignment horizontal="left" vertical="top" wrapText="1"/>
    </xf>
    <xf numFmtId="0" fontId="0" fillId="3" borderId="6" xfId="0" applyFill="1" applyBorder="1" applyAlignment="1">
      <alignment horizontal="center" vertical="top" wrapText="1"/>
    </xf>
    <xf numFmtId="0" fontId="0" fillId="3" borderId="14" xfId="0" applyFill="1" applyBorder="1" applyAlignment="1">
      <alignment horizontal="center" vertical="top" wrapText="1"/>
    </xf>
    <xf numFmtId="0" fontId="0" fillId="3" borderId="4" xfId="0" applyFill="1" applyBorder="1" applyAlignment="1">
      <alignment horizontal="center" vertical="top" wrapText="1"/>
    </xf>
    <xf numFmtId="0" fontId="4" fillId="3" borderId="6" xfId="0" applyFont="1" applyFill="1" applyBorder="1" applyAlignment="1">
      <alignment horizontal="center" vertical="top" wrapText="1"/>
    </xf>
    <xf numFmtId="0" fontId="4" fillId="3" borderId="4" xfId="0" applyFont="1" applyFill="1" applyBorder="1" applyAlignment="1">
      <alignment horizontal="center" vertical="top" wrapText="1"/>
    </xf>
    <xf numFmtId="0" fontId="0" fillId="0" borderId="4" xfId="0" applyBorder="1" applyAlignment="1">
      <alignment horizontal="center" vertical="top" wrapText="1"/>
    </xf>
    <xf numFmtId="0" fontId="0" fillId="5" borderId="6" xfId="0" applyFill="1" applyBorder="1" applyAlignment="1">
      <alignment horizontal="left" wrapText="1"/>
    </xf>
    <xf numFmtId="0" fontId="0" fillId="5" borderId="4" xfId="0" applyFill="1" applyBorder="1" applyAlignment="1">
      <alignment horizontal="left" wrapText="1"/>
    </xf>
    <xf numFmtId="0" fontId="0" fillId="5" borderId="14" xfId="0" applyFill="1" applyBorder="1" applyAlignment="1">
      <alignment wrapText="1"/>
    </xf>
    <xf numFmtId="0" fontId="5" fillId="0" borderId="6" xfId="0" applyFont="1" applyBorder="1" applyAlignment="1">
      <alignment horizontal="center" vertical="top" wrapText="1"/>
    </xf>
    <xf numFmtId="0" fontId="0" fillId="0" borderId="4" xfId="0" applyBorder="1" applyAlignment="1">
      <alignment horizontal="center"/>
    </xf>
    <xf numFmtId="0" fontId="4" fillId="3" borderId="6" xfId="1" applyFont="1" applyFill="1" applyBorder="1" applyAlignment="1" applyProtection="1">
      <alignment horizontal="left" vertical="top" wrapText="1"/>
    </xf>
    <xf numFmtId="0" fontId="4" fillId="3" borderId="4" xfId="1" applyFont="1" applyFill="1" applyBorder="1" applyAlignment="1" applyProtection="1">
      <alignment horizontal="left" vertical="top" wrapText="1"/>
    </xf>
    <xf numFmtId="0" fontId="5" fillId="3" borderId="25" xfId="0" applyFont="1" applyFill="1" applyBorder="1" applyAlignment="1">
      <alignment horizontal="center"/>
    </xf>
    <xf numFmtId="0" fontId="5" fillId="3" borderId="27" xfId="0" applyFont="1" applyFill="1" applyBorder="1" applyAlignment="1">
      <alignment horizontal="center"/>
    </xf>
    <xf numFmtId="0" fontId="5" fillId="3" borderId="26" xfId="0" applyFont="1" applyFill="1" applyBorder="1" applyAlignment="1">
      <alignment horizontal="center"/>
    </xf>
    <xf numFmtId="0" fontId="4" fillId="3" borderId="23" xfId="0" applyFont="1" applyFill="1" applyBorder="1" applyAlignment="1">
      <alignment horizontal="left" vertical="top" wrapText="1"/>
    </xf>
    <xf numFmtId="0" fontId="4" fillId="3" borderId="18" xfId="0" applyFont="1" applyFill="1" applyBorder="1" applyAlignment="1">
      <alignment horizontal="left" vertical="top" wrapText="1"/>
    </xf>
    <xf numFmtId="0" fontId="5" fillId="5" borderId="6" xfId="0" applyFont="1" applyFill="1" applyBorder="1" applyAlignment="1">
      <alignment horizontal="center" vertical="top" wrapText="1"/>
    </xf>
    <xf numFmtId="0" fontId="5" fillId="5" borderId="4" xfId="0" applyFont="1" applyFill="1" applyBorder="1" applyAlignment="1">
      <alignment horizontal="center" vertical="top" wrapText="1"/>
    </xf>
    <xf numFmtId="0" fontId="4" fillId="3" borderId="3" xfId="0" applyFont="1" applyFill="1" applyBorder="1" applyAlignment="1">
      <alignment horizontal="left" vertical="top" wrapText="1"/>
    </xf>
    <xf numFmtId="0" fontId="4" fillId="3" borderId="11" xfId="0" applyFont="1" applyFill="1" applyBorder="1" applyAlignment="1">
      <alignment horizontal="left" vertical="top" wrapText="1"/>
    </xf>
    <xf numFmtId="0" fontId="4" fillId="0" borderId="57" xfId="0" applyFont="1" applyBorder="1" applyAlignment="1">
      <alignment horizontal="center" vertical="top" wrapText="1"/>
    </xf>
    <xf numFmtId="0" fontId="4" fillId="3" borderId="14" xfId="0" applyFont="1" applyFill="1" applyBorder="1" applyAlignment="1">
      <alignment horizontal="center" vertical="top" wrapText="1"/>
    </xf>
    <xf numFmtId="0" fontId="22" fillId="3" borderId="14" xfId="0" applyFont="1" applyFill="1" applyBorder="1" applyAlignment="1">
      <alignment horizontal="center" vertical="top" wrapText="1"/>
    </xf>
    <xf numFmtId="0" fontId="22" fillId="3" borderId="4" xfId="0" applyFont="1" applyFill="1" applyBorder="1" applyAlignment="1">
      <alignment horizontal="center" vertical="top" wrapText="1"/>
    </xf>
    <xf numFmtId="0" fontId="4" fillId="3" borderId="14" xfId="1" applyFont="1" applyFill="1" applyBorder="1" applyAlignment="1" applyProtection="1">
      <alignment horizontal="left" vertical="top" wrapText="1"/>
    </xf>
    <xf numFmtId="0" fontId="4" fillId="3" borderId="5" xfId="0" applyFont="1" applyFill="1" applyBorder="1" applyAlignment="1">
      <alignment horizontal="left" vertical="top" wrapText="1"/>
    </xf>
    <xf numFmtId="0" fontId="22" fillId="3" borderId="3" xfId="0" applyFont="1" applyFill="1" applyBorder="1" applyAlignment="1">
      <alignment horizontal="center" vertical="top" wrapText="1"/>
    </xf>
    <xf numFmtId="0" fontId="22" fillId="3" borderId="11" xfId="0" applyFont="1" applyFill="1" applyBorder="1" applyAlignment="1">
      <alignment horizontal="center" vertical="top" wrapText="1"/>
    </xf>
    <xf numFmtId="0" fontId="22" fillId="3" borderId="5" xfId="0" applyFont="1" applyFill="1" applyBorder="1" applyAlignment="1">
      <alignment horizontal="center" vertical="top" wrapText="1"/>
    </xf>
    <xf numFmtId="0" fontId="4" fillId="5" borderId="6" xfId="0" applyFont="1" applyFill="1" applyBorder="1" applyAlignment="1">
      <alignment horizontal="center" vertical="top" wrapText="1"/>
    </xf>
    <xf numFmtId="0" fontId="4" fillId="5" borderId="14" xfId="0" applyFont="1" applyFill="1" applyBorder="1" applyAlignment="1">
      <alignment horizontal="center" vertical="top" wrapText="1"/>
    </xf>
    <xf numFmtId="0" fontId="4" fillId="5" borderId="4" xfId="0" applyFont="1" applyFill="1" applyBorder="1" applyAlignment="1">
      <alignment horizontal="center" vertical="top" wrapText="1"/>
    </xf>
    <xf numFmtId="0" fontId="4" fillId="0" borderId="3" xfId="0" applyFont="1" applyBorder="1" applyAlignment="1">
      <alignment horizontal="center" vertical="top" wrapText="1"/>
    </xf>
    <xf numFmtId="0" fontId="4" fillId="0" borderId="11" xfId="0" applyFont="1" applyBorder="1" applyAlignment="1">
      <alignment horizontal="center" vertical="top" wrapText="1"/>
    </xf>
    <xf numFmtId="0" fontId="4" fillId="0" borderId="5" xfId="0" applyFont="1" applyBorder="1" applyAlignment="1">
      <alignment horizontal="center" vertical="top" wrapText="1"/>
    </xf>
    <xf numFmtId="0" fontId="13" fillId="2" borderId="0" xfId="0" applyFont="1" applyFill="1" applyAlignment="1">
      <alignment horizontal="center" wrapText="1"/>
    </xf>
    <xf numFmtId="0" fontId="13" fillId="3" borderId="0" xfId="0" applyFont="1" applyFill="1" applyAlignment="1">
      <alignment horizontal="center" wrapText="1"/>
    </xf>
    <xf numFmtId="0" fontId="0" fillId="0" borderId="0" xfId="0" applyAlignment="1">
      <alignment wrapText="1"/>
    </xf>
    <xf numFmtId="0" fontId="25" fillId="2" borderId="0" xfId="0" applyFont="1" applyFill="1" applyAlignment="1">
      <alignment horizontal="left" vertical="center" wrapText="1"/>
    </xf>
    <xf numFmtId="0" fontId="4" fillId="2" borderId="0" xfId="0" applyFont="1" applyFill="1" applyAlignment="1">
      <alignment horizontal="left" vertical="center" wrapText="1"/>
    </xf>
    <xf numFmtId="0" fontId="25" fillId="0" borderId="0" xfId="0" applyFont="1" applyAlignment="1">
      <alignment horizontal="left" wrapText="1"/>
    </xf>
    <xf numFmtId="0" fontId="4" fillId="0" borderId="0" xfId="0" applyFont="1" applyAlignment="1">
      <alignment horizontal="left" wrapText="1"/>
    </xf>
    <xf numFmtId="0" fontId="25" fillId="0" borderId="0" xfId="0" applyFont="1" applyAlignment="1">
      <alignment horizontal="center" wrapText="1"/>
    </xf>
    <xf numFmtId="0" fontId="4" fillId="0" borderId="43" xfId="0" applyFont="1" applyBorder="1" applyAlignment="1">
      <alignment horizontal="center" vertical="center" wrapText="1"/>
    </xf>
    <xf numFmtId="0" fontId="4" fillId="3" borderId="11" xfId="0" applyFont="1" applyFill="1" applyBorder="1" applyAlignment="1">
      <alignment horizontal="center" vertical="top" wrapText="1"/>
    </xf>
    <xf numFmtId="3" fontId="5" fillId="3" borderId="6" xfId="0" applyNumberFormat="1" applyFont="1" applyFill="1" applyBorder="1" applyAlignment="1">
      <alignment horizontal="center" vertical="top" wrapText="1"/>
    </xf>
    <xf numFmtId="3" fontId="0" fillId="3" borderId="4" xfId="0" applyNumberFormat="1" applyFill="1" applyBorder="1" applyAlignment="1">
      <alignment horizontal="center"/>
    </xf>
    <xf numFmtId="0" fontId="4" fillId="5" borderId="22" xfId="0" applyFont="1" applyFill="1" applyBorder="1" applyAlignment="1">
      <alignment horizontal="center" wrapText="1"/>
    </xf>
    <xf numFmtId="0" fontId="0" fillId="5" borderId="1" xfId="0" applyFill="1" applyBorder="1" applyAlignment="1"/>
    <xf numFmtId="0" fontId="5" fillId="2" borderId="22" xfId="0" applyFont="1" applyFill="1" applyBorder="1" applyAlignment="1">
      <alignment horizontal="left" vertical="top" wrapText="1"/>
    </xf>
    <xf numFmtId="0" fontId="0" fillId="0" borderId="1" xfId="0" applyBorder="1" applyAlignment="1">
      <alignment horizontal="left" vertical="top" wrapText="1"/>
    </xf>
    <xf numFmtId="0" fontId="5" fillId="5" borderId="22" xfId="0" applyFont="1" applyFill="1" applyBorder="1" applyAlignment="1">
      <alignment horizontal="center" vertical="top" wrapText="1"/>
    </xf>
    <xf numFmtId="0" fontId="0" fillId="5" borderId="1" xfId="0" applyFill="1" applyBorder="1" applyAlignment="1">
      <alignment horizontal="center" wrapText="1"/>
    </xf>
    <xf numFmtId="0" fontId="5" fillId="5" borderId="24" xfId="0" applyFont="1" applyFill="1" applyBorder="1" applyAlignment="1">
      <alignment horizontal="center" vertical="top" wrapText="1"/>
    </xf>
    <xf numFmtId="0" fontId="5" fillId="5" borderId="17" xfId="0" applyFont="1" applyFill="1" applyBorder="1" applyAlignment="1">
      <alignment horizontal="center" vertical="top" wrapText="1"/>
    </xf>
    <xf numFmtId="0" fontId="4" fillId="5" borderId="6" xfId="0" applyFont="1" applyFill="1" applyBorder="1" applyAlignment="1">
      <alignment horizontal="left" wrapText="1"/>
    </xf>
    <xf numFmtId="0" fontId="4" fillId="5" borderId="14" xfId="0" applyFont="1" applyFill="1" applyBorder="1" applyAlignment="1">
      <alignment horizontal="left" wrapText="1"/>
    </xf>
    <xf numFmtId="0" fontId="4" fillId="5" borderId="4" xfId="0" applyFont="1" applyFill="1" applyBorder="1" applyAlignment="1">
      <alignment horizontal="left" wrapText="1"/>
    </xf>
    <xf numFmtId="0" fontId="5" fillId="3" borderId="6" xfId="0" applyFont="1" applyFill="1" applyBorder="1" applyAlignment="1">
      <alignment horizontal="center" vertical="top" wrapText="1"/>
    </xf>
    <xf numFmtId="0" fontId="0" fillId="3" borderId="4" xfId="0" applyFill="1" applyBorder="1" applyAlignment="1">
      <alignment horizontal="center"/>
    </xf>
    <xf numFmtId="0" fontId="0" fillId="3" borderId="46" xfId="0" applyFill="1" applyBorder="1" applyAlignment="1">
      <alignment horizontal="left" vertical="top" wrapText="1"/>
    </xf>
    <xf numFmtId="0" fontId="0" fillId="3" borderId="47" xfId="0" applyFill="1" applyBorder="1" applyAlignment="1">
      <alignment horizontal="left" vertical="top" wrapText="1"/>
    </xf>
    <xf numFmtId="0" fontId="0" fillId="3" borderId="48" xfId="0" applyFill="1" applyBorder="1" applyAlignment="1">
      <alignment horizontal="left" vertical="top" wrapText="1"/>
    </xf>
    <xf numFmtId="0" fontId="5" fillId="3" borderId="6" xfId="0" applyFont="1" applyFill="1" applyBorder="1" applyAlignment="1">
      <alignment horizontal="left" vertical="top" wrapText="1"/>
    </xf>
    <xf numFmtId="0" fontId="5" fillId="3" borderId="4" xfId="0" applyFont="1" applyFill="1" applyBorder="1" applyAlignment="1">
      <alignment horizontal="left" vertical="top" wrapText="1"/>
    </xf>
    <xf numFmtId="0" fontId="0" fillId="0" borderId="14" xfId="0" applyBorder="1" applyAlignment="1">
      <alignment horizontal="left" vertical="top" wrapText="1"/>
    </xf>
    <xf numFmtId="0" fontId="0" fillId="0" borderId="30" xfId="0" applyBorder="1" applyAlignment="1">
      <alignment horizontal="left" vertical="top" wrapText="1"/>
    </xf>
    <xf numFmtId="0" fontId="0" fillId="0" borderId="15" xfId="0" applyBorder="1" applyAlignment="1">
      <alignment horizontal="left" vertical="top" wrapText="1"/>
    </xf>
    <xf numFmtId="0" fontId="0" fillId="0" borderId="32" xfId="0" applyBorder="1" applyAlignment="1">
      <alignment horizontal="left" vertical="top" wrapText="1"/>
    </xf>
    <xf numFmtId="0" fontId="4" fillId="3" borderId="30" xfId="0" applyFont="1" applyFill="1" applyBorder="1" applyAlignment="1">
      <alignment horizontal="left" vertical="top" wrapText="1"/>
    </xf>
    <xf numFmtId="0" fontId="0" fillId="0" borderId="29" xfId="0" applyBorder="1" applyAlignment="1">
      <alignment horizontal="left" vertical="top" wrapText="1"/>
    </xf>
    <xf numFmtId="0" fontId="4" fillId="5" borderId="18" xfId="0" applyFont="1" applyFill="1" applyBorder="1" applyAlignment="1">
      <alignment horizontal="left" wrapText="1"/>
    </xf>
    <xf numFmtId="0" fontId="4" fillId="5" borderId="23" xfId="0" applyFont="1" applyFill="1" applyBorder="1" applyAlignment="1">
      <alignment horizontal="left" wrapText="1"/>
    </xf>
    <xf numFmtId="0" fontId="4" fillId="0" borderId="18" xfId="0" applyFont="1" applyBorder="1" applyAlignment="1">
      <alignment horizontal="center" vertical="top" wrapText="1"/>
    </xf>
    <xf numFmtId="0" fontId="0" fillId="0" borderId="5" xfId="0" applyBorder="1" applyAlignment="1">
      <alignment horizontal="center" vertical="top" wrapText="1"/>
    </xf>
    <xf numFmtId="0" fontId="22" fillId="5" borderId="6" xfId="0" applyFont="1" applyFill="1" applyBorder="1" applyAlignment="1">
      <alignment wrapText="1"/>
    </xf>
    <xf numFmtId="0" fontId="4" fillId="5" borderId="14" xfId="0" applyFont="1" applyFill="1" applyBorder="1" applyAlignment="1">
      <alignment wrapText="1"/>
    </xf>
    <xf numFmtId="0" fontId="4" fillId="5" borderId="4" xfId="0" applyFont="1" applyFill="1" applyBorder="1" applyAlignment="1">
      <alignment wrapText="1"/>
    </xf>
    <xf numFmtId="0" fontId="4" fillId="0" borderId="6" xfId="0" applyFont="1" applyBorder="1" applyAlignment="1">
      <alignment horizontal="left" vertical="top" wrapText="1"/>
    </xf>
    <xf numFmtId="0" fontId="4" fillId="0" borderId="4" xfId="0" applyFont="1" applyBorder="1" applyAlignment="1">
      <alignment horizontal="left" vertical="top" wrapText="1"/>
    </xf>
    <xf numFmtId="0" fontId="4" fillId="5" borderId="6" xfId="0" applyFont="1" applyFill="1" applyBorder="1" applyAlignment="1">
      <alignment horizontal="left" vertical="top" wrapText="1"/>
    </xf>
    <xf numFmtId="0" fontId="4" fillId="5" borderId="4" xfId="0" applyFont="1" applyFill="1" applyBorder="1" applyAlignment="1">
      <alignment horizontal="left" vertical="top" wrapText="1"/>
    </xf>
    <xf numFmtId="0" fontId="4" fillId="5" borderId="6" xfId="0" applyFont="1" applyFill="1" applyBorder="1" applyAlignment="1">
      <alignment wrapText="1"/>
    </xf>
    <xf numFmtId="0" fontId="0" fillId="5" borderId="14" xfId="0" applyFill="1" applyBorder="1" applyAlignment="1">
      <alignment horizontal="left" vertical="top" wrapText="1"/>
    </xf>
    <xf numFmtId="0" fontId="0" fillId="5" borderId="4" xfId="0" applyFill="1" applyBorder="1" applyAlignment="1">
      <alignment horizontal="left" vertical="top" wrapText="1"/>
    </xf>
    <xf numFmtId="0" fontId="4" fillId="5" borderId="23" xfId="0" applyFont="1" applyFill="1" applyBorder="1" applyAlignment="1">
      <alignment horizontal="center" wrapText="1"/>
    </xf>
    <xf numFmtId="0" fontId="4" fillId="5" borderId="4" xfId="0" applyFont="1" applyFill="1" applyBorder="1" applyAlignment="1">
      <alignment horizontal="center" wrapText="1"/>
    </xf>
    <xf numFmtId="0" fontId="4" fillId="3" borderId="3" xfId="2" applyFont="1" applyFill="1" applyBorder="1" applyAlignment="1" applyProtection="1">
      <alignment horizontal="left" vertical="top" wrapText="1"/>
    </xf>
    <xf numFmtId="0" fontId="4" fillId="3" borderId="11" xfId="2" applyFont="1" applyFill="1" applyBorder="1" applyAlignment="1" applyProtection="1">
      <alignment horizontal="left" vertical="top" wrapText="1"/>
    </xf>
    <xf numFmtId="0" fontId="4" fillId="3" borderId="5" xfId="2" applyFont="1" applyFill="1" applyBorder="1" applyAlignment="1" applyProtection="1">
      <alignment horizontal="left" vertical="top" wrapText="1"/>
    </xf>
    <xf numFmtId="0" fontId="19" fillId="3" borderId="0" xfId="0" applyFont="1" applyFill="1" applyAlignment="1">
      <alignment wrapText="1"/>
    </xf>
    <xf numFmtId="0" fontId="19" fillId="3" borderId="0" xfId="0" applyFont="1" applyFill="1" applyAlignment="1">
      <alignment horizontal="left" wrapText="1"/>
    </xf>
    <xf numFmtId="0" fontId="19" fillId="3" borderId="17" xfId="0" applyFont="1" applyFill="1" applyBorder="1" applyAlignment="1">
      <alignment horizontal="left" wrapText="1"/>
    </xf>
    <xf numFmtId="0" fontId="19" fillId="3" borderId="17" xfId="0" applyFont="1" applyFill="1" applyBorder="1" applyAlignment="1">
      <alignment wrapText="1"/>
    </xf>
    <xf numFmtId="0" fontId="0" fillId="0" borderId="20" xfId="0" applyFill="1" applyBorder="1" applyAlignment="1"/>
    <xf numFmtId="0" fontId="0" fillId="0" borderId="4" xfId="0" applyBorder="1" applyAlignment="1">
      <alignment horizontal="left" vertical="top" wrapText="1"/>
    </xf>
    <xf numFmtId="0" fontId="4" fillId="0" borderId="6" xfId="1" applyFont="1" applyFill="1" applyBorder="1" applyAlignment="1" applyProtection="1">
      <alignment horizontal="left" vertical="top" wrapText="1"/>
    </xf>
    <xf numFmtId="0" fontId="4" fillId="3" borderId="2" xfId="1" applyFont="1" applyFill="1" applyBorder="1" applyAlignment="1" applyProtection="1">
      <alignment horizontal="left" vertical="top" wrapText="1"/>
    </xf>
    <xf numFmtId="0" fontId="0" fillId="5" borderId="6" xfId="0" applyFill="1" applyBorder="1" applyAlignment="1">
      <alignment horizontal="center" wrapText="1"/>
    </xf>
    <xf numFmtId="0" fontId="0" fillId="5" borderId="14" xfId="0" applyFill="1" applyBorder="1" applyAlignment="1">
      <alignment horizontal="center" wrapText="1"/>
    </xf>
    <xf numFmtId="0" fontId="0" fillId="3" borderId="6" xfId="0" applyFill="1" applyBorder="1" applyAlignment="1">
      <alignment horizontal="left" vertical="top" wrapText="1"/>
    </xf>
    <xf numFmtId="0" fontId="0" fillId="3" borderId="11" xfId="0" applyFill="1" applyBorder="1" applyAlignment="1">
      <alignment horizontal="left" vertical="top" wrapText="1"/>
    </xf>
    <xf numFmtId="0" fontId="4" fillId="3" borderId="30" xfId="1" applyFont="1" applyFill="1" applyBorder="1" applyAlignment="1" applyProtection="1">
      <alignment horizontal="left" vertical="top" wrapText="1"/>
    </xf>
    <xf numFmtId="0" fontId="4" fillId="0" borderId="14" xfId="0" applyFont="1" applyBorder="1" applyAlignment="1">
      <alignment horizontal="left" vertical="top" wrapText="1"/>
    </xf>
    <xf numFmtId="0" fontId="0" fillId="0" borderId="14" xfId="0" applyBorder="1" applyAlignment="1">
      <alignment horizontal="center" vertical="top" wrapText="1"/>
    </xf>
    <xf numFmtId="0" fontId="4" fillId="5" borderId="6" xfId="0" applyFont="1" applyFill="1" applyBorder="1" applyAlignment="1">
      <alignment vertical="top" wrapText="1"/>
    </xf>
    <xf numFmtId="0" fontId="4" fillId="5" borderId="4" xfId="0" applyFont="1" applyFill="1" applyBorder="1" applyAlignment="1">
      <alignment vertical="top" wrapText="1"/>
    </xf>
    <xf numFmtId="0" fontId="0" fillId="5" borderId="6" xfId="0" applyFill="1" applyBorder="1" applyAlignment="1">
      <alignment vertical="top" wrapText="1"/>
    </xf>
    <xf numFmtId="0" fontId="0" fillId="5" borderId="4" xfId="0" applyFill="1" applyBorder="1" applyAlignment="1">
      <alignment vertical="top" wrapText="1"/>
    </xf>
    <xf numFmtId="0" fontId="0" fillId="5" borderId="4" xfId="0" applyFill="1" applyBorder="1" applyAlignment="1">
      <alignment horizontal="center" vertical="top" wrapText="1"/>
    </xf>
    <xf numFmtId="0" fontId="4" fillId="5" borderId="14" xfId="0" applyFont="1" applyFill="1" applyBorder="1" applyAlignment="1">
      <alignment horizontal="left" vertical="top" wrapText="1"/>
    </xf>
    <xf numFmtId="0" fontId="4" fillId="3" borderId="3"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46" xfId="1" applyFont="1" applyFill="1" applyBorder="1" applyAlignment="1" applyProtection="1">
      <alignment horizontal="left" vertical="top" wrapText="1"/>
    </xf>
    <xf numFmtId="0" fontId="4" fillId="3" borderId="48" xfId="1" applyFont="1" applyFill="1" applyBorder="1" applyAlignment="1" applyProtection="1">
      <alignment horizontal="left" vertical="top" wrapText="1"/>
    </xf>
    <xf numFmtId="0" fontId="22" fillId="0" borderId="6" xfId="0" applyFont="1" applyBorder="1" applyAlignment="1">
      <alignment horizontal="center" vertical="top" wrapText="1"/>
    </xf>
    <xf numFmtId="0" fontId="22" fillId="0" borderId="4" xfId="0" applyFont="1" applyBorder="1" applyAlignment="1">
      <alignment horizontal="center" vertical="top" wrapText="1"/>
    </xf>
    <xf numFmtId="0" fontId="22" fillId="3" borderId="6" xfId="0" applyFont="1" applyFill="1" applyBorder="1" applyAlignment="1">
      <alignment horizontal="center" vertical="top" wrapText="1"/>
    </xf>
    <xf numFmtId="0" fontId="4" fillId="3" borderId="18" xfId="1" applyFont="1" applyFill="1" applyBorder="1" applyAlignment="1" applyProtection="1">
      <alignment horizontal="left" vertical="top" wrapText="1"/>
    </xf>
    <xf numFmtId="0" fontId="4" fillId="3" borderId="5" xfId="1" applyFont="1" applyFill="1" applyBorder="1" applyAlignment="1" applyProtection="1">
      <alignment horizontal="left" vertical="top" wrapText="1"/>
    </xf>
    <xf numFmtId="0" fontId="4" fillId="0" borderId="53" xfId="0" applyFont="1" applyBorder="1" applyAlignment="1">
      <alignment horizontal="center" vertical="top" wrapText="1"/>
    </xf>
    <xf numFmtId="0" fontId="4" fillId="0" borderId="54" xfId="0" applyFont="1" applyBorder="1" applyAlignment="1">
      <alignment horizontal="center" vertical="top" wrapText="1"/>
    </xf>
  </cellXfs>
  <cellStyles count="10">
    <cellStyle name="Hyperlink" xfId="1" builtinId="8"/>
    <cellStyle name="Hyperlink 2" xfId="2" xr:uid="{00000000-0005-0000-0000-000001000000}"/>
    <cellStyle name="Normal" xfId="0" builtinId="0"/>
    <cellStyle name="Normal 2" xfId="3" xr:uid="{00000000-0005-0000-0000-000003000000}"/>
    <cellStyle name="Normal 2 2" xfId="6" xr:uid="{00000000-0005-0000-0000-000004000000}"/>
    <cellStyle name="Normal 3" xfId="5" xr:uid="{00000000-0005-0000-0000-000005000000}"/>
    <cellStyle name="Normal 3 2" xfId="8" xr:uid="{00000000-0005-0000-0000-000006000000}"/>
    <cellStyle name="Normal 3 3" xfId="9" xr:uid="{00000000-0005-0000-0000-000007000000}"/>
    <cellStyle name="Percent 2" xfId="4" xr:uid="{00000000-0005-0000-0000-000009000000}"/>
    <cellStyle name="Percent 2 2" xfId="7" xr:uid="{00000000-0005-0000-0000-00000A000000}"/>
  </cellStyles>
  <dxfs count="0"/>
  <tableStyles count="1" defaultTableStyle="TableStyleMedium9" defaultPivotStyle="PivotStyleLight16">
    <tableStyle name="Invisible" pivot="0" table="0" count="0" xr9:uid="{00000000-0011-0000-FFFF-FFFF00000000}"/>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12" Type="http://schemas.microsoft.com/office/2022/11/relationships/FeaturePropertyBag" Target="featurePropertyBag/featurePropertyBag.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1538653</xdr:colOff>
      <xdr:row>5</xdr:row>
      <xdr:rowOff>31402</xdr:rowOff>
    </xdr:from>
    <xdr:to>
      <xdr:col>22</xdr:col>
      <xdr:colOff>2533021</xdr:colOff>
      <xdr:row>10</xdr:row>
      <xdr:rowOff>77940</xdr:rowOff>
    </xdr:to>
    <xdr:pic>
      <xdr:nvPicPr>
        <xdr:cNvPr id="8" name="Picture 26">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7657" t="13770" r="9920" b="74121"/>
        <a:stretch>
          <a:fillRect/>
        </a:stretch>
      </xdr:blipFill>
      <xdr:spPr bwMode="auto">
        <a:xfrm>
          <a:off x="12696510" y="31402"/>
          <a:ext cx="994368" cy="7582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5</xdr:row>
      <xdr:rowOff>31402</xdr:rowOff>
    </xdr:from>
    <xdr:to>
      <xdr:col>1</xdr:col>
      <xdr:colOff>1632857</xdr:colOff>
      <xdr:row>10</xdr:row>
      <xdr:rowOff>31402</xdr:rowOff>
    </xdr:to>
    <xdr:pic>
      <xdr:nvPicPr>
        <xdr:cNvPr id="9" name="Picture 8" descr="K:\HERC\ADMIN\Letterhead_Business cards__Fax_Templates\Logos and branding info\HERC LOGOS\NEW HERC-logo_November 2021.jpg">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0742" y="31402"/>
          <a:ext cx="1632857" cy="711758"/>
        </a:xfrm>
        <a:prstGeom prst="rect">
          <a:avLst/>
        </a:prstGeom>
        <a:noFill/>
        <a:ln>
          <a:no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edicaljournalssweden.se/actadv/article/view/11604/23306" TargetMode="External"/><Relationship Id="rId1" Type="http://schemas.openxmlformats.org/officeDocument/2006/relationships/hyperlink" Target="https://medicaljournalssweden.se/actadv/article/view/11604/23306"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BN770"/>
  <sheetViews>
    <sheetView showGridLines="0" tabSelected="1" zoomScale="91" zoomScaleNormal="91" workbookViewId="0">
      <pane xSplit="2" ySplit="16" topLeftCell="E17" activePane="bottomRight" state="frozen"/>
      <selection pane="topRight" activeCell="A354" sqref="A336:C354"/>
      <selection pane="bottomLeft" activeCell="A354" sqref="A336:C354"/>
      <selection pane="bottomRight" activeCell="B17" sqref="B17"/>
    </sheetView>
  </sheetViews>
  <sheetFormatPr defaultColWidth="9.140625" defaultRowHeight="12.75"/>
  <cols>
    <col min="1" max="1" width="3.5703125" style="429" customWidth="1"/>
    <col min="2" max="2" width="59.42578125" style="2" customWidth="1"/>
    <col min="3" max="3" width="9.7109375" style="24" hidden="1" customWidth="1"/>
    <col min="4" max="4" width="18.85546875" style="25" hidden="1" customWidth="1"/>
    <col min="5" max="5" width="25.28515625" style="21" customWidth="1"/>
    <col min="6" max="6" width="10.7109375" style="1" customWidth="1"/>
    <col min="7" max="7" width="16.5703125" style="1" customWidth="1"/>
    <col min="8" max="8" width="15.28515625" style="1" customWidth="1"/>
    <col min="9" max="9" width="16.42578125" style="163" customWidth="1"/>
    <col min="10" max="10" width="20" style="200" customWidth="1"/>
    <col min="11" max="11" width="4.85546875" style="23" hidden="1" customWidth="1"/>
    <col min="12" max="12" width="5.140625" style="23" hidden="1" customWidth="1"/>
    <col min="13" max="13" width="5" style="23" hidden="1" customWidth="1"/>
    <col min="14" max="16" width="6.140625" style="23" hidden="1" customWidth="1"/>
    <col min="17" max="18" width="9.140625" style="23" hidden="1" customWidth="1"/>
    <col min="19" max="19" width="16.85546875" style="23" hidden="1" customWidth="1"/>
    <col min="20" max="20" width="16.42578125" style="23" hidden="1" customWidth="1"/>
    <col min="21" max="22" width="38.42578125" style="23" hidden="1" customWidth="1"/>
    <col min="23" max="23" width="42.5703125" style="4" customWidth="1"/>
    <col min="24" max="24" width="9.140625" style="441" customWidth="1"/>
    <col min="25" max="66" width="9.140625" style="441"/>
    <col min="67" max="16384" width="9.140625" style="2"/>
  </cols>
  <sheetData>
    <row r="1" spans="2:23" hidden="1">
      <c r="U1" s="188" t="s">
        <v>0</v>
      </c>
    </row>
    <row r="2" spans="2:23" hidden="1"/>
    <row r="3" spans="2:23" hidden="1"/>
    <row r="4" spans="2:23" hidden="1"/>
    <row r="5" spans="2:23" hidden="1"/>
    <row r="7" spans="2:23" hidden="1"/>
    <row r="8" spans="2:23" ht="8.25" customHeight="1"/>
    <row r="9" spans="2:23" ht="20.25">
      <c r="B9" s="552" t="s">
        <v>1</v>
      </c>
      <c r="C9" s="552"/>
      <c r="D9" s="552"/>
      <c r="E9" s="553"/>
      <c r="F9" s="552"/>
      <c r="G9" s="552"/>
      <c r="H9" s="552"/>
      <c r="I9" s="552"/>
      <c r="J9" s="553"/>
      <c r="K9" s="554"/>
      <c r="L9" s="554"/>
      <c r="M9" s="554"/>
      <c r="N9" s="554"/>
      <c r="O9" s="554"/>
      <c r="P9" s="554"/>
      <c r="Q9" s="554"/>
      <c r="R9" s="554"/>
      <c r="S9" s="554"/>
      <c r="T9" s="554"/>
      <c r="U9" s="554"/>
      <c r="V9" s="554"/>
      <c r="W9" s="554"/>
    </row>
    <row r="10" spans="2:23" ht="15" customHeight="1"/>
    <row r="11" spans="2:23" ht="43.5" customHeight="1">
      <c r="B11" s="555" t="s">
        <v>1342</v>
      </c>
      <c r="C11" s="556"/>
      <c r="D11" s="556"/>
      <c r="E11" s="555"/>
      <c r="F11" s="555"/>
      <c r="G11" s="555"/>
      <c r="H11" s="555"/>
      <c r="I11" s="555"/>
      <c r="J11" s="555"/>
      <c r="K11" s="556"/>
      <c r="L11" s="556"/>
      <c r="M11" s="556"/>
      <c r="N11" s="556"/>
      <c r="O11" s="556"/>
      <c r="P11" s="556"/>
      <c r="Q11" s="556"/>
      <c r="R11" s="556"/>
      <c r="S11" s="556"/>
      <c r="T11" s="556"/>
      <c r="U11" s="556"/>
      <c r="V11" s="556"/>
      <c r="W11" s="555"/>
    </row>
    <row r="12" spans="2:23" ht="48.75" customHeight="1">
      <c r="B12" s="557" t="s">
        <v>1350</v>
      </c>
      <c r="C12" s="558"/>
      <c r="D12" s="558"/>
      <c r="E12" s="559"/>
      <c r="F12" s="557"/>
      <c r="G12" s="557"/>
      <c r="H12" s="557"/>
      <c r="I12" s="557"/>
      <c r="J12" s="557"/>
      <c r="K12" s="558"/>
      <c r="L12" s="558"/>
      <c r="M12" s="558"/>
      <c r="N12" s="558"/>
      <c r="O12" s="558"/>
      <c r="P12" s="558"/>
      <c r="Q12" s="558"/>
      <c r="R12" s="558"/>
      <c r="S12" s="558"/>
      <c r="T12" s="558"/>
      <c r="U12" s="558"/>
      <c r="V12" s="558"/>
      <c r="W12" s="557"/>
    </row>
    <row r="13" spans="2:23" ht="6.75" customHeight="1" thickBot="1"/>
    <row r="14" spans="2:23" ht="16.5" hidden="1" thickBot="1">
      <c r="B14" s="7" t="s">
        <v>13</v>
      </c>
      <c r="C14" s="26"/>
    </row>
    <row r="15" spans="2:23" ht="12.95" customHeight="1">
      <c r="B15" s="580" t="s">
        <v>16</v>
      </c>
      <c r="C15" s="533" t="s">
        <v>17</v>
      </c>
      <c r="D15" s="528" t="s">
        <v>18</v>
      </c>
      <c r="E15" s="529"/>
      <c r="F15" s="530"/>
      <c r="G15" s="575" t="s">
        <v>19</v>
      </c>
      <c r="H15" s="575" t="s">
        <v>20</v>
      </c>
      <c r="I15" s="562" t="s">
        <v>21</v>
      </c>
      <c r="J15" s="524" t="s">
        <v>22</v>
      </c>
      <c r="K15" s="570" t="s">
        <v>22</v>
      </c>
      <c r="L15" s="571"/>
      <c r="M15" s="571"/>
      <c r="N15" s="571"/>
      <c r="O15" s="571"/>
      <c r="P15" s="571"/>
      <c r="Q15" s="571"/>
      <c r="R15" s="571"/>
      <c r="S15" s="571"/>
      <c r="T15" s="564" t="s">
        <v>23</v>
      </c>
      <c r="U15" s="263"/>
      <c r="V15" s="568" t="s">
        <v>24</v>
      </c>
      <c r="W15" s="566" t="s">
        <v>24</v>
      </c>
    </row>
    <row r="16" spans="2:23" ht="12.75" customHeight="1" thickBot="1">
      <c r="B16" s="581"/>
      <c r="C16" s="534"/>
      <c r="D16" s="27" t="s">
        <v>27</v>
      </c>
      <c r="E16" s="3" t="s">
        <v>28</v>
      </c>
      <c r="F16" s="3" t="s">
        <v>29</v>
      </c>
      <c r="G16" s="576"/>
      <c r="H16" s="520"/>
      <c r="I16" s="563"/>
      <c r="J16" s="525"/>
      <c r="K16" s="32" t="s">
        <v>30</v>
      </c>
      <c r="L16" s="33" t="s">
        <v>31</v>
      </c>
      <c r="M16" s="33" t="s">
        <v>32</v>
      </c>
      <c r="N16" s="33" t="s">
        <v>33</v>
      </c>
      <c r="O16" s="33" t="s">
        <v>34</v>
      </c>
      <c r="P16" s="33" t="s">
        <v>35</v>
      </c>
      <c r="Q16" s="33" t="s">
        <v>36</v>
      </c>
      <c r="R16" s="33" t="s">
        <v>37</v>
      </c>
      <c r="S16" s="33" t="s">
        <v>38</v>
      </c>
      <c r="T16" s="565"/>
      <c r="U16" s="32" t="s">
        <v>24</v>
      </c>
      <c r="V16" s="569"/>
      <c r="W16" s="567"/>
    </row>
    <row r="17" spans="1:66" s="109" customFormat="1" ht="77.25" thickBot="1">
      <c r="A17" s="430"/>
      <c r="B17" s="246" t="s">
        <v>41</v>
      </c>
      <c r="C17" s="124" t="s">
        <v>42</v>
      </c>
      <c r="D17" s="117" t="s">
        <v>43</v>
      </c>
      <c r="E17" s="293" t="str">
        <f>D17</f>
        <v>World Health Organization Disability Assessment Scale 2.0 (WHODAS 2.0)</v>
      </c>
      <c r="F17" s="118" t="s">
        <v>44</v>
      </c>
      <c r="G17" s="79" t="s">
        <v>45</v>
      </c>
      <c r="H17" s="111" t="s">
        <v>40</v>
      </c>
      <c r="I17" s="295">
        <v>797</v>
      </c>
      <c r="J17" s="171" t="str">
        <f>CONCATENATE(IF(K17="","",CONCATENATE(K17,IF(COUNTA(K17:S17)=COUNTA(K17),"","; "))),IF(L17="","",CONCATENATE(L17,IF(COUNTA(K17:S17)=COUNTA(K17:L17),"","; "))),IF(M17="","",CONCATENATE(M17,IF(COUNTA(K17:S17)=COUNTA(K17:M17),"","; "))),IF(N17="","",CONCATENATE(N17,IF(COUNTA(K17:S17)=COUNTA(K17:N17),"","; "))),IF(O17="","",CONCATENATE(O17,IF(COUNTA(K17:S17)=COUNTA(K17:O17),"","; "))),IF(P17="","",CONCATENATE(P17,IF(COUNTA(K17:S17)=COUNTA(K17:P17),"","; "))),IF(Q17="","",CONCATENATE(Q17,IF(COUNTA(K17:S17)=COUNTA(K17:Q17),"","; "))),IF(R17="","",CONCATENATE(R17,IF(COUNTA(K17:S17)=COUNTA(K17:R17),"","; "))),IF(S17="","",S17))</f>
        <v>OLS; Tobit; ALDVMM; robust regression with MM estimator</v>
      </c>
      <c r="K17" s="294" t="s">
        <v>30</v>
      </c>
      <c r="L17" s="294"/>
      <c r="M17" s="294"/>
      <c r="N17" s="294"/>
      <c r="O17" s="294"/>
      <c r="P17" s="294" t="s">
        <v>35</v>
      </c>
      <c r="Q17" s="294"/>
      <c r="R17" s="294" t="s">
        <v>46</v>
      </c>
      <c r="S17" s="294" t="s">
        <v>47</v>
      </c>
      <c r="T17" s="296"/>
      <c r="U17" s="294"/>
      <c r="V17" s="297"/>
      <c r="W17" s="292" t="s">
        <v>48</v>
      </c>
      <c r="X17" s="442"/>
      <c r="Y17" s="442"/>
      <c r="Z17" s="442"/>
      <c r="AA17" s="442"/>
      <c r="AB17" s="442"/>
      <c r="AC17" s="442"/>
      <c r="AD17" s="442"/>
      <c r="AE17" s="442"/>
      <c r="AF17" s="442"/>
      <c r="AG17" s="442"/>
      <c r="AH17" s="442"/>
      <c r="AI17" s="442"/>
      <c r="AJ17" s="442"/>
      <c r="AK17" s="442"/>
      <c r="AL17" s="442"/>
      <c r="AM17" s="442"/>
      <c r="AN17" s="442"/>
      <c r="AO17" s="442"/>
      <c r="AP17" s="442"/>
      <c r="AQ17" s="442"/>
      <c r="AR17" s="442"/>
      <c r="AS17" s="442"/>
      <c r="AT17" s="442"/>
      <c r="AU17" s="442"/>
      <c r="AV17" s="442"/>
      <c r="AW17" s="442"/>
      <c r="AX17" s="442"/>
      <c r="AY17" s="442"/>
      <c r="AZ17" s="442"/>
      <c r="BA17" s="442"/>
      <c r="BB17" s="442"/>
      <c r="BC17" s="442"/>
      <c r="BD17" s="442"/>
      <c r="BE17" s="442"/>
      <c r="BF17" s="442"/>
      <c r="BG17" s="442"/>
      <c r="BH17" s="442"/>
      <c r="BI17" s="442"/>
      <c r="BJ17" s="442"/>
      <c r="BK17" s="442"/>
      <c r="BL17" s="442"/>
      <c r="BM17" s="442"/>
      <c r="BN17" s="442"/>
    </row>
    <row r="18" spans="1:66" ht="39" thickBot="1">
      <c r="B18" s="510" t="s">
        <v>49</v>
      </c>
      <c r="C18" s="71" t="s">
        <v>50</v>
      </c>
      <c r="D18" s="87" t="s">
        <v>51</v>
      </c>
      <c r="E18" s="111" t="str">
        <f t="shared" ref="E18:E25" si="0">D18</f>
        <v>Positive and Negative Syndrome Scale (PANSS)</v>
      </c>
      <c r="F18" s="111" t="s">
        <v>44</v>
      </c>
      <c r="G18" s="111" t="s">
        <v>52</v>
      </c>
      <c r="H18" s="111" t="s">
        <v>40</v>
      </c>
      <c r="I18" s="164">
        <v>239</v>
      </c>
      <c r="J18" s="171" t="str">
        <f t="shared" ref="J18:J40" si="1">CONCATENATE(IF(K18="","",CONCATENATE(K18,IF(COUNTA(K18:S18)=COUNTA(K18),"","; "))),IF(L18="","",CONCATENATE(L18,IF(COUNTA(K18:S18)=COUNTA(K18:L18),"","; "))),IF(M18="","",CONCATENATE(M18,IF(COUNTA(K18:S18)=COUNTA(K18:M18),"","; "))),IF(N18="","",CONCATENATE(N18,IF(COUNTA(K18:S18)=COUNTA(K18:N18),"","; "))),IF(O18="","",CONCATENATE(O18,IF(COUNTA(K18:S18)=COUNTA(K18:O18),"","; "))),IF(P18="","",CONCATENATE(P18,IF(COUNTA(K18:S18)=COUNTA(K18:P18),"","; "))),IF(Q18="","",CONCATENATE(Q18,IF(COUNTA(K18:S18)=COUNTA(K18:Q18),"","; "))),IF(S18="","",S18))</f>
        <v>OLS; CLAD; Tobit</v>
      </c>
      <c r="K18" s="67" t="s">
        <v>30</v>
      </c>
      <c r="L18" s="67"/>
      <c r="M18" s="67"/>
      <c r="N18" s="75"/>
      <c r="O18" s="75" t="s">
        <v>34</v>
      </c>
      <c r="P18" s="108" t="s">
        <v>35</v>
      </c>
      <c r="Q18" s="45"/>
      <c r="R18" s="45"/>
      <c r="S18" s="45"/>
      <c r="T18" s="36"/>
      <c r="U18" s="36"/>
      <c r="V18" s="45"/>
      <c r="W18" s="515"/>
    </row>
    <row r="19" spans="1:66" s="187" customFormat="1" ht="39" thickBot="1">
      <c r="A19" s="431"/>
      <c r="B19" s="512"/>
      <c r="C19" s="104" t="s">
        <v>50</v>
      </c>
      <c r="D19" s="116" t="s">
        <v>51</v>
      </c>
      <c r="E19" s="198" t="str">
        <f t="shared" si="0"/>
        <v>Positive and Negative Syndrome Scale (PANSS)</v>
      </c>
      <c r="F19" s="198" t="s">
        <v>8</v>
      </c>
      <c r="G19" s="198" t="s">
        <v>52</v>
      </c>
      <c r="H19" s="198" t="s">
        <v>40</v>
      </c>
      <c r="I19" s="183">
        <v>239</v>
      </c>
      <c r="J19" s="264" t="str">
        <f t="shared" si="1"/>
        <v>OLS; CLAD; Tobit</v>
      </c>
      <c r="K19" s="67" t="s">
        <v>30</v>
      </c>
      <c r="L19" s="67"/>
      <c r="M19" s="67"/>
      <c r="N19" s="75"/>
      <c r="O19" s="75" t="s">
        <v>34</v>
      </c>
      <c r="P19" s="108" t="s">
        <v>35</v>
      </c>
      <c r="Q19" s="45"/>
      <c r="R19" s="45"/>
      <c r="S19" s="45"/>
      <c r="T19" s="36"/>
      <c r="U19" s="36"/>
      <c r="V19" s="45"/>
      <c r="W19" s="517"/>
      <c r="X19" s="443"/>
      <c r="Y19" s="443"/>
      <c r="Z19" s="443"/>
      <c r="AA19" s="443"/>
      <c r="AB19" s="443"/>
      <c r="AC19" s="443"/>
      <c r="AD19" s="443"/>
      <c r="AE19" s="443"/>
      <c r="AF19" s="443"/>
      <c r="AG19" s="443"/>
      <c r="AH19" s="443"/>
      <c r="AI19" s="443"/>
      <c r="AJ19" s="443"/>
      <c r="AK19" s="443"/>
      <c r="AL19" s="443"/>
      <c r="AM19" s="443"/>
      <c r="AN19" s="443"/>
      <c r="AO19" s="443"/>
      <c r="AP19" s="443"/>
      <c r="AQ19" s="443"/>
      <c r="AR19" s="443"/>
      <c r="AS19" s="443"/>
      <c r="AT19" s="443"/>
      <c r="AU19" s="443"/>
      <c r="AV19" s="443"/>
      <c r="AW19" s="443"/>
      <c r="AX19" s="443"/>
      <c r="AY19" s="443"/>
      <c r="AZ19" s="443"/>
      <c r="BA19" s="443"/>
      <c r="BB19" s="443"/>
      <c r="BC19" s="443"/>
      <c r="BD19" s="443"/>
      <c r="BE19" s="443"/>
      <c r="BF19" s="443"/>
      <c r="BG19" s="443"/>
      <c r="BH19" s="443"/>
      <c r="BI19" s="443"/>
      <c r="BJ19" s="443"/>
      <c r="BK19" s="443"/>
      <c r="BL19" s="443"/>
      <c r="BM19" s="443"/>
      <c r="BN19" s="443"/>
    </row>
    <row r="20" spans="1:66" s="187" customFormat="1" ht="39" customHeight="1" thickBot="1">
      <c r="A20" s="431"/>
      <c r="B20" s="510" t="s">
        <v>56</v>
      </c>
      <c r="C20" s="104" t="s">
        <v>57</v>
      </c>
      <c r="D20" s="117" t="s">
        <v>58</v>
      </c>
      <c r="E20" s="79" t="str">
        <f t="shared" si="0"/>
        <v>8-item Patient Health Questionnaire (PHQ-8)</v>
      </c>
      <c r="F20" s="79" t="s">
        <v>2</v>
      </c>
      <c r="G20" s="79" t="s">
        <v>59</v>
      </c>
      <c r="H20" s="79" t="s">
        <v>40</v>
      </c>
      <c r="I20" s="165">
        <v>249</v>
      </c>
      <c r="J20" s="507" t="str">
        <f>CONCATENATE(IF(K20="","",CONCATENATE(K20,IF(COUNTA(K20:S20)=COUNTA(K20),"","; "))),IF(L20="","",CONCATENATE(L20,IF(COUNTA(K20:S20)=COUNTA(K20:L20),"","; "))),IF(M20="","",CONCATENATE(M20,IF(COUNTA(K20:S20)=COUNTA(K20:M20),"","; "))),IF(N20="","",CONCATENATE(N20,IF(COUNTA(K20:S20)=COUNTA(K20:N20),"","; "))),IF(O20="","",CONCATENATE(O20,IF(COUNTA(K20:S20)=COUNTA(K20:O20),"","; "))),IF(P20="","",CONCATENATE(P20,IF(COUNTA(K20:S20)=COUNTA(K20:P20),"","; "))),IF(Q20="","",CONCATENATE(Q20,IF(COUNTA(K20:S20)=COUNTA(K20:Q20),"","; "))),IF(R20="","",CONCATENATE(R20,IF(COUNTA(K20:S20)=COUNTA(K20:R20),"","; "))),IF(S20="","",S20))</f>
        <v>OLS; Tobit; mixture model; beta regression</v>
      </c>
      <c r="K20" s="149" t="s">
        <v>30</v>
      </c>
      <c r="L20" s="149"/>
      <c r="M20" s="149"/>
      <c r="N20" s="103"/>
      <c r="O20" s="103"/>
      <c r="P20" s="141" t="s">
        <v>35</v>
      </c>
      <c r="Q20" s="231"/>
      <c r="R20" s="231" t="s">
        <v>37</v>
      </c>
      <c r="S20" s="103" t="s">
        <v>60</v>
      </c>
      <c r="T20" s="136"/>
      <c r="U20" s="136"/>
      <c r="V20" s="231"/>
      <c r="W20" s="515"/>
      <c r="X20" s="443"/>
      <c r="Y20" s="443"/>
      <c r="Z20" s="443"/>
      <c r="AA20" s="443"/>
      <c r="AB20" s="443"/>
      <c r="AC20" s="443"/>
      <c r="AD20" s="443"/>
      <c r="AE20" s="443"/>
      <c r="AF20" s="443"/>
      <c r="AG20" s="443"/>
      <c r="AH20" s="443"/>
      <c r="AI20" s="443"/>
      <c r="AJ20" s="443"/>
      <c r="AK20" s="443"/>
      <c r="AL20" s="443"/>
      <c r="AM20" s="443"/>
      <c r="AN20" s="443"/>
      <c r="AO20" s="443"/>
      <c r="AP20" s="443"/>
      <c r="AQ20" s="443"/>
      <c r="AR20" s="443"/>
      <c r="AS20" s="443"/>
      <c r="AT20" s="443"/>
      <c r="AU20" s="443"/>
      <c r="AV20" s="443"/>
      <c r="AW20" s="443"/>
      <c r="AX20" s="443"/>
      <c r="AY20" s="443"/>
      <c r="AZ20" s="443"/>
      <c r="BA20" s="443"/>
      <c r="BB20" s="443"/>
      <c r="BC20" s="443"/>
      <c r="BD20" s="443"/>
      <c r="BE20" s="443"/>
      <c r="BF20" s="443"/>
      <c r="BG20" s="443"/>
      <c r="BH20" s="443"/>
      <c r="BI20" s="443"/>
      <c r="BJ20" s="443"/>
      <c r="BK20" s="443"/>
      <c r="BL20" s="443"/>
      <c r="BM20" s="443"/>
      <c r="BN20" s="443"/>
    </row>
    <row r="21" spans="1:66" s="187" customFormat="1" ht="39" customHeight="1" thickBot="1">
      <c r="A21" s="431"/>
      <c r="B21" s="511"/>
      <c r="C21" s="237" t="s">
        <v>57</v>
      </c>
      <c r="D21" s="80" t="s">
        <v>58</v>
      </c>
      <c r="E21" s="118" t="str">
        <f t="shared" si="0"/>
        <v>8-item Patient Health Questionnaire (PHQ-8)</v>
      </c>
      <c r="F21" s="118" t="s">
        <v>44</v>
      </c>
      <c r="G21" s="118" t="s">
        <v>59</v>
      </c>
      <c r="H21" s="118" t="s">
        <v>40</v>
      </c>
      <c r="I21" s="166">
        <v>249</v>
      </c>
      <c r="J21" s="509"/>
      <c r="K21" s="80" t="s">
        <v>30</v>
      </c>
      <c r="L21" s="80"/>
      <c r="M21" s="80"/>
      <c r="N21" s="237"/>
      <c r="O21" s="237"/>
      <c r="P21" s="122" t="s">
        <v>35</v>
      </c>
      <c r="Q21" s="238"/>
      <c r="R21" s="231" t="s">
        <v>37</v>
      </c>
      <c r="S21" s="103" t="s">
        <v>60</v>
      </c>
      <c r="T21" s="35"/>
      <c r="U21" s="35"/>
      <c r="V21" s="238"/>
      <c r="W21" s="516"/>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3"/>
      <c r="AY21" s="443"/>
      <c r="AZ21" s="443"/>
      <c r="BA21" s="443"/>
      <c r="BB21" s="443"/>
      <c r="BC21" s="443"/>
      <c r="BD21" s="443"/>
      <c r="BE21" s="443"/>
      <c r="BF21" s="443"/>
      <c r="BG21" s="443"/>
      <c r="BH21" s="443"/>
      <c r="BI21" s="443"/>
      <c r="BJ21" s="443"/>
      <c r="BK21" s="443"/>
      <c r="BL21" s="443"/>
      <c r="BM21" s="443"/>
      <c r="BN21" s="443"/>
    </row>
    <row r="22" spans="1:66" s="187" customFormat="1" ht="39" customHeight="1" thickBot="1">
      <c r="A22" s="431"/>
      <c r="B22" s="511"/>
      <c r="C22" s="237" t="s">
        <v>57</v>
      </c>
      <c r="D22" s="80" t="s">
        <v>58</v>
      </c>
      <c r="E22" s="118" t="str">
        <f t="shared" si="0"/>
        <v>8-item Patient Health Questionnaire (PHQ-8)</v>
      </c>
      <c r="F22" s="118" t="s">
        <v>6</v>
      </c>
      <c r="G22" s="118" t="s">
        <v>59</v>
      </c>
      <c r="H22" s="118" t="s">
        <v>40</v>
      </c>
      <c r="I22" s="166">
        <v>249</v>
      </c>
      <c r="J22" s="509"/>
      <c r="K22" s="80" t="s">
        <v>30</v>
      </c>
      <c r="L22" s="80"/>
      <c r="M22" s="80"/>
      <c r="N22" s="237"/>
      <c r="O22" s="237"/>
      <c r="P22" s="122" t="s">
        <v>35</v>
      </c>
      <c r="Q22" s="238"/>
      <c r="R22" s="231" t="s">
        <v>37</v>
      </c>
      <c r="S22" s="103" t="s">
        <v>60</v>
      </c>
      <c r="T22" s="35"/>
      <c r="U22" s="35"/>
      <c r="V22" s="238"/>
      <c r="W22" s="516"/>
      <c r="X22" s="443"/>
      <c r="Y22" s="443"/>
      <c r="Z22" s="443"/>
      <c r="AA22" s="443"/>
      <c r="AB22" s="443"/>
      <c r="AC22" s="443"/>
      <c r="AD22" s="443"/>
      <c r="AE22" s="443"/>
      <c r="AF22" s="443"/>
      <c r="AG22" s="443"/>
      <c r="AH22" s="443"/>
      <c r="AI22" s="443"/>
      <c r="AJ22" s="443"/>
      <c r="AK22" s="443"/>
      <c r="AL22" s="443"/>
      <c r="AM22" s="443"/>
      <c r="AN22" s="443"/>
      <c r="AO22" s="443"/>
      <c r="AP22" s="443"/>
      <c r="AQ22" s="443"/>
      <c r="AR22" s="443"/>
      <c r="AS22" s="443"/>
      <c r="AT22" s="443"/>
      <c r="AU22" s="443"/>
      <c r="AV22" s="443"/>
      <c r="AW22" s="443"/>
      <c r="AX22" s="443"/>
      <c r="AY22" s="443"/>
      <c r="AZ22" s="443"/>
      <c r="BA22" s="443"/>
      <c r="BB22" s="443"/>
      <c r="BC22" s="443"/>
      <c r="BD22" s="443"/>
      <c r="BE22" s="443"/>
      <c r="BF22" s="443"/>
      <c r="BG22" s="443"/>
      <c r="BH22" s="443"/>
      <c r="BI22" s="443"/>
      <c r="BJ22" s="443"/>
      <c r="BK22" s="443"/>
      <c r="BL22" s="443"/>
      <c r="BM22" s="443"/>
      <c r="BN22" s="443"/>
    </row>
    <row r="23" spans="1:66" s="187" customFormat="1" ht="39" customHeight="1" thickBot="1">
      <c r="A23" s="431"/>
      <c r="B23" s="512"/>
      <c r="C23" s="104" t="s">
        <v>57</v>
      </c>
      <c r="D23" s="116" t="s">
        <v>58</v>
      </c>
      <c r="E23" s="198" t="str">
        <f t="shared" si="0"/>
        <v>8-item Patient Health Questionnaire (PHQ-8)</v>
      </c>
      <c r="F23" s="198" t="s">
        <v>8</v>
      </c>
      <c r="G23" s="198" t="s">
        <v>59</v>
      </c>
      <c r="H23" s="198" t="s">
        <v>40</v>
      </c>
      <c r="I23" s="183">
        <v>249</v>
      </c>
      <c r="J23" s="508"/>
      <c r="K23" s="116" t="s">
        <v>30</v>
      </c>
      <c r="L23" s="116"/>
      <c r="M23" s="116"/>
      <c r="N23" s="76"/>
      <c r="O23" s="76"/>
      <c r="P23" s="66" t="s">
        <v>35</v>
      </c>
      <c r="Q23" s="148"/>
      <c r="R23" s="231" t="s">
        <v>37</v>
      </c>
      <c r="S23" s="103" t="s">
        <v>60</v>
      </c>
      <c r="T23" s="138"/>
      <c r="U23" s="138"/>
      <c r="V23" s="148"/>
      <c r="W23" s="517"/>
      <c r="X23" s="443"/>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43"/>
      <c r="AU23" s="443"/>
      <c r="AV23" s="443"/>
      <c r="AW23" s="443"/>
      <c r="AX23" s="443"/>
      <c r="AY23" s="443"/>
      <c r="AZ23" s="443"/>
      <c r="BA23" s="443"/>
      <c r="BB23" s="443"/>
      <c r="BC23" s="443"/>
      <c r="BD23" s="443"/>
      <c r="BE23" s="443"/>
      <c r="BF23" s="443"/>
      <c r="BG23" s="443"/>
      <c r="BH23" s="443"/>
      <c r="BI23" s="443"/>
      <c r="BJ23" s="443"/>
      <c r="BK23" s="443"/>
      <c r="BL23" s="443"/>
      <c r="BM23" s="443"/>
      <c r="BN23" s="443"/>
    </row>
    <row r="24" spans="1:66" ht="39" customHeight="1" thickBot="1">
      <c r="B24" s="69" t="s">
        <v>65</v>
      </c>
      <c r="C24" s="70" t="s">
        <v>66</v>
      </c>
      <c r="D24" s="67" t="s">
        <v>67</v>
      </c>
      <c r="E24" s="72" t="str">
        <f t="shared" si="0"/>
        <v>Cystic Fibrosis Questionnaire-Revised (CFQ-R)</v>
      </c>
      <c r="F24" s="72" t="s">
        <v>2</v>
      </c>
      <c r="G24" s="72" t="s">
        <v>68</v>
      </c>
      <c r="H24" s="72" t="s">
        <v>63</v>
      </c>
      <c r="I24" s="119">
        <v>401</v>
      </c>
      <c r="J24" s="197" t="str">
        <f t="shared" si="1"/>
        <v>OLS; 2-part; Tobit</v>
      </c>
      <c r="K24" s="67" t="s">
        <v>30</v>
      </c>
      <c r="L24" s="67"/>
      <c r="M24" s="67"/>
      <c r="N24" s="75" t="s">
        <v>33</v>
      </c>
      <c r="O24" s="45"/>
      <c r="P24" s="108" t="s">
        <v>35</v>
      </c>
      <c r="Q24" s="45"/>
      <c r="R24" s="45"/>
      <c r="S24" s="45"/>
      <c r="T24" s="36"/>
      <c r="U24" s="36"/>
      <c r="V24" s="45"/>
      <c r="W24" s="5"/>
    </row>
    <row r="25" spans="1:66" ht="26.1" customHeight="1">
      <c r="B25" s="510" t="s">
        <v>70</v>
      </c>
      <c r="C25" s="74" t="s">
        <v>71</v>
      </c>
      <c r="D25" s="87" t="s">
        <v>72</v>
      </c>
      <c r="E25" s="518" t="str">
        <f t="shared" si="0"/>
        <v>Health Assessment Questionnaire (HAQ)</v>
      </c>
      <c r="F25" s="111" t="s">
        <v>2</v>
      </c>
      <c r="G25" s="111" t="s">
        <v>73</v>
      </c>
      <c r="H25" s="111" t="s">
        <v>54</v>
      </c>
      <c r="I25" s="164" t="s">
        <v>74</v>
      </c>
      <c r="J25" s="171" t="str">
        <f t="shared" si="1"/>
        <v>OLS</v>
      </c>
      <c r="K25" s="87" t="s">
        <v>30</v>
      </c>
      <c r="L25" s="87"/>
      <c r="M25" s="87"/>
      <c r="N25" s="34"/>
      <c r="O25" s="34"/>
      <c r="P25" s="34"/>
      <c r="Q25" s="34"/>
      <c r="R25" s="34"/>
      <c r="S25" s="34"/>
      <c r="T25" s="34"/>
      <c r="U25" s="127" t="s">
        <v>75</v>
      </c>
      <c r="V25" s="572" t="s">
        <v>75</v>
      </c>
      <c r="W25" s="510" t="s">
        <v>76</v>
      </c>
    </row>
    <row r="26" spans="1:66" ht="12.95" customHeight="1">
      <c r="B26" s="511"/>
      <c r="C26" s="210" t="s">
        <v>71</v>
      </c>
      <c r="D26" s="80" t="s">
        <v>72</v>
      </c>
      <c r="E26" s="538"/>
      <c r="F26" s="118" t="s">
        <v>2</v>
      </c>
      <c r="G26" s="118" t="s">
        <v>78</v>
      </c>
      <c r="H26" s="118" t="s">
        <v>54</v>
      </c>
      <c r="I26" s="166" t="s">
        <v>79</v>
      </c>
      <c r="J26" s="174" t="str">
        <f t="shared" si="1"/>
        <v>OLS</v>
      </c>
      <c r="K26" s="80" t="s">
        <v>30</v>
      </c>
      <c r="L26" s="80"/>
      <c r="M26" s="80"/>
      <c r="N26" s="35"/>
      <c r="O26" s="35"/>
      <c r="P26" s="35"/>
      <c r="Q26" s="35"/>
      <c r="R26" s="35"/>
      <c r="S26" s="35"/>
      <c r="T26" s="35"/>
      <c r="U26" s="123" t="s">
        <v>75</v>
      </c>
      <c r="V26" s="573"/>
      <c r="W26" s="511"/>
    </row>
    <row r="27" spans="1:66" ht="26.1" customHeight="1">
      <c r="B27" s="511"/>
      <c r="C27" s="210" t="s">
        <v>71</v>
      </c>
      <c r="D27" s="80" t="s">
        <v>81</v>
      </c>
      <c r="E27" s="561" t="str">
        <f>D27</f>
        <v>28-joint disease activity score (DAS 28) developed by European League Against Arthritis (EULAR)</v>
      </c>
      <c r="F27" s="118" t="s">
        <v>2</v>
      </c>
      <c r="G27" s="118" t="s">
        <v>73</v>
      </c>
      <c r="H27" s="118" t="s">
        <v>54</v>
      </c>
      <c r="I27" s="166" t="s">
        <v>74</v>
      </c>
      <c r="J27" s="174" t="str">
        <f t="shared" si="1"/>
        <v>OLS</v>
      </c>
      <c r="K27" s="80" t="s">
        <v>30</v>
      </c>
      <c r="L27" s="80"/>
      <c r="M27" s="80"/>
      <c r="N27" s="35"/>
      <c r="O27" s="35"/>
      <c r="P27" s="35"/>
      <c r="Q27" s="35"/>
      <c r="R27" s="35"/>
      <c r="S27" s="35"/>
      <c r="T27" s="35"/>
      <c r="U27" s="123" t="s">
        <v>75</v>
      </c>
      <c r="V27" s="588"/>
      <c r="W27" s="532"/>
    </row>
    <row r="28" spans="1:66" ht="26.1" customHeight="1">
      <c r="B28" s="511"/>
      <c r="C28" s="210" t="s">
        <v>71</v>
      </c>
      <c r="D28" s="80" t="s">
        <v>81</v>
      </c>
      <c r="E28" s="561"/>
      <c r="F28" s="118" t="s">
        <v>2</v>
      </c>
      <c r="G28" s="118" t="s">
        <v>78</v>
      </c>
      <c r="H28" s="118" t="s">
        <v>54</v>
      </c>
      <c r="I28" s="166" t="s">
        <v>79</v>
      </c>
      <c r="J28" s="174" t="str">
        <f t="shared" si="1"/>
        <v>OLS</v>
      </c>
      <c r="K28" s="80" t="s">
        <v>30</v>
      </c>
      <c r="L28" s="80"/>
      <c r="M28" s="80"/>
      <c r="N28" s="35"/>
      <c r="O28" s="35"/>
      <c r="P28" s="35"/>
      <c r="Q28" s="35"/>
      <c r="R28" s="35"/>
      <c r="S28" s="35"/>
      <c r="T28" s="35"/>
      <c r="U28" s="123"/>
      <c r="V28" s="267"/>
      <c r="W28" s="129"/>
    </row>
    <row r="29" spans="1:66" ht="26.1" customHeight="1">
      <c r="B29" s="511"/>
      <c r="C29" s="210" t="s">
        <v>71</v>
      </c>
      <c r="D29" s="80" t="s">
        <v>72</v>
      </c>
      <c r="E29" s="561" t="str">
        <f>D29</f>
        <v>Health Assessment Questionnaire (HAQ)</v>
      </c>
      <c r="F29" s="118" t="s">
        <v>8</v>
      </c>
      <c r="G29" s="118" t="s">
        <v>73</v>
      </c>
      <c r="H29" s="118" t="s">
        <v>54</v>
      </c>
      <c r="I29" s="166" t="s">
        <v>74</v>
      </c>
      <c r="J29" s="174" t="str">
        <f t="shared" si="1"/>
        <v>OLS</v>
      </c>
      <c r="K29" s="80" t="s">
        <v>30</v>
      </c>
      <c r="L29" s="80"/>
      <c r="M29" s="80"/>
      <c r="N29" s="35"/>
      <c r="O29" s="35"/>
      <c r="P29" s="35"/>
      <c r="Q29" s="35"/>
      <c r="R29" s="35"/>
      <c r="S29" s="35"/>
      <c r="T29" s="35"/>
      <c r="U29" s="123" t="s">
        <v>75</v>
      </c>
      <c r="V29" s="589" t="s">
        <v>75</v>
      </c>
      <c r="W29" s="531" t="s">
        <v>76</v>
      </c>
    </row>
    <row r="30" spans="1:66" ht="12.75" customHeight="1">
      <c r="B30" s="511"/>
      <c r="C30" s="210" t="s">
        <v>71</v>
      </c>
      <c r="D30" s="80" t="s">
        <v>72</v>
      </c>
      <c r="E30" s="561"/>
      <c r="F30" s="118" t="s">
        <v>8</v>
      </c>
      <c r="G30" s="118" t="s">
        <v>78</v>
      </c>
      <c r="H30" s="118" t="s">
        <v>54</v>
      </c>
      <c r="I30" s="166" t="s">
        <v>79</v>
      </c>
      <c r="J30" s="174" t="str">
        <f t="shared" si="1"/>
        <v>OLS</v>
      </c>
      <c r="K30" s="80" t="s">
        <v>30</v>
      </c>
      <c r="L30" s="80"/>
      <c r="M30" s="80"/>
      <c r="N30" s="35"/>
      <c r="O30" s="35"/>
      <c r="P30" s="35"/>
      <c r="Q30" s="35"/>
      <c r="R30" s="35"/>
      <c r="S30" s="35"/>
      <c r="T30" s="35"/>
      <c r="U30" s="123" t="s">
        <v>75</v>
      </c>
      <c r="V30" s="573"/>
      <c r="W30" s="511"/>
    </row>
    <row r="31" spans="1:66" ht="26.1" customHeight="1">
      <c r="B31" s="511"/>
      <c r="C31" s="210" t="s">
        <v>71</v>
      </c>
      <c r="D31" s="80" t="s">
        <v>81</v>
      </c>
      <c r="E31" s="538" t="str">
        <f>D31</f>
        <v>28-joint disease activity score (DAS 28) developed by European League Against Arthritis (EULAR)</v>
      </c>
      <c r="F31" s="118" t="s">
        <v>8</v>
      </c>
      <c r="G31" s="118" t="s">
        <v>73</v>
      </c>
      <c r="H31" s="118" t="s">
        <v>54</v>
      </c>
      <c r="I31" s="166" t="s">
        <v>74</v>
      </c>
      <c r="J31" s="174" t="str">
        <f t="shared" si="1"/>
        <v>OLS</v>
      </c>
      <c r="K31" s="80" t="s">
        <v>30</v>
      </c>
      <c r="L31" s="80"/>
      <c r="M31" s="80"/>
      <c r="N31" s="35"/>
      <c r="O31" s="35"/>
      <c r="P31" s="35"/>
      <c r="Q31" s="35"/>
      <c r="R31" s="35"/>
      <c r="S31" s="35"/>
      <c r="T31" s="35"/>
      <c r="U31" s="123" t="s">
        <v>75</v>
      </c>
      <c r="V31" s="588"/>
      <c r="W31" s="532"/>
    </row>
    <row r="32" spans="1:66" ht="26.1" customHeight="1" thickBot="1">
      <c r="B32" s="512"/>
      <c r="C32" s="221" t="s">
        <v>71</v>
      </c>
      <c r="D32" s="116" t="s">
        <v>81</v>
      </c>
      <c r="E32" s="519"/>
      <c r="F32" s="198" t="s">
        <v>8</v>
      </c>
      <c r="G32" s="198" t="s">
        <v>78</v>
      </c>
      <c r="H32" s="198" t="s">
        <v>54</v>
      </c>
      <c r="I32" s="183" t="s">
        <v>79</v>
      </c>
      <c r="J32" s="264" t="str">
        <f t="shared" si="1"/>
        <v>OLS</v>
      </c>
      <c r="K32" s="116" t="s">
        <v>30</v>
      </c>
      <c r="L32" s="116"/>
      <c r="M32" s="116"/>
      <c r="N32" s="138"/>
      <c r="O32" s="138"/>
      <c r="P32" s="138"/>
      <c r="Q32" s="138"/>
      <c r="R32" s="138"/>
      <c r="S32" s="138"/>
      <c r="T32" s="138"/>
      <c r="U32" s="211"/>
      <c r="V32" s="211"/>
      <c r="W32" s="143"/>
    </row>
    <row r="33" spans="1:66" s="52" customFormat="1" ht="26.1" customHeight="1" thickBot="1">
      <c r="A33" s="431"/>
      <c r="B33" s="510" t="s">
        <v>83</v>
      </c>
      <c r="C33" s="74" t="s">
        <v>84</v>
      </c>
      <c r="D33" s="87" t="s">
        <v>72</v>
      </c>
      <c r="E33" s="518" t="str">
        <f>D33</f>
        <v>Health Assessment Questionnaire (HAQ)</v>
      </c>
      <c r="F33" s="111" t="s">
        <v>2</v>
      </c>
      <c r="G33" s="111" t="s">
        <v>73</v>
      </c>
      <c r="H33" s="111" t="s">
        <v>54</v>
      </c>
      <c r="I33" s="164" t="s">
        <v>74</v>
      </c>
      <c r="J33" s="171" t="str">
        <f t="shared" si="1"/>
        <v>OLS</v>
      </c>
      <c r="K33" s="87" t="s">
        <v>30</v>
      </c>
      <c r="L33" s="87"/>
      <c r="M33" s="87"/>
      <c r="N33" s="34"/>
      <c r="O33" s="34"/>
      <c r="P33" s="34"/>
      <c r="Q33" s="34"/>
      <c r="R33" s="34"/>
      <c r="S33" s="34"/>
      <c r="T33" s="34"/>
      <c r="U33" s="572" t="s">
        <v>85</v>
      </c>
      <c r="V33" s="572" t="s">
        <v>85</v>
      </c>
      <c r="W33" s="510" t="s">
        <v>86</v>
      </c>
      <c r="X33" s="441"/>
      <c r="Y33" s="441"/>
      <c r="Z33" s="441"/>
      <c r="AA33" s="441"/>
      <c r="AB33" s="441"/>
      <c r="AC33" s="441"/>
      <c r="AD33" s="441"/>
      <c r="AE33" s="441"/>
      <c r="AF33" s="441"/>
      <c r="AG33" s="441"/>
      <c r="AH33" s="441"/>
      <c r="AI33" s="441"/>
      <c r="AJ33" s="441"/>
      <c r="AK33" s="441"/>
      <c r="AL33" s="441"/>
      <c r="AM33" s="441"/>
      <c r="AN33" s="441"/>
      <c r="AO33" s="441"/>
      <c r="AP33" s="441"/>
      <c r="AQ33" s="441"/>
      <c r="AR33" s="441"/>
      <c r="AS33" s="441"/>
      <c r="AT33" s="441"/>
      <c r="AU33" s="441"/>
      <c r="AV33" s="441"/>
      <c r="AW33" s="441"/>
      <c r="AX33" s="441"/>
      <c r="AY33" s="441"/>
      <c r="AZ33" s="441"/>
      <c r="BA33" s="441"/>
      <c r="BB33" s="441"/>
      <c r="BC33" s="441"/>
      <c r="BD33" s="441"/>
      <c r="BE33" s="441"/>
      <c r="BF33" s="441"/>
      <c r="BG33" s="441"/>
      <c r="BH33" s="441"/>
      <c r="BI33" s="441"/>
      <c r="BJ33" s="441"/>
      <c r="BK33" s="441"/>
      <c r="BL33" s="441"/>
      <c r="BM33" s="441"/>
      <c r="BN33" s="441"/>
    </row>
    <row r="34" spans="1:66" s="53" customFormat="1" ht="12.95" customHeight="1" thickBot="1">
      <c r="A34" s="431"/>
      <c r="B34" s="511"/>
      <c r="C34" s="210" t="s">
        <v>84</v>
      </c>
      <c r="D34" s="80" t="s">
        <v>72</v>
      </c>
      <c r="E34" s="538"/>
      <c r="F34" s="118" t="s">
        <v>2</v>
      </c>
      <c r="G34" s="118" t="s">
        <v>78</v>
      </c>
      <c r="H34" s="118" t="s">
        <v>54</v>
      </c>
      <c r="I34" s="166" t="s">
        <v>79</v>
      </c>
      <c r="J34" s="174" t="str">
        <f t="shared" si="1"/>
        <v>OLS</v>
      </c>
      <c r="K34" s="87" t="s">
        <v>30</v>
      </c>
      <c r="L34" s="80"/>
      <c r="M34" s="80"/>
      <c r="N34" s="35"/>
      <c r="O34" s="35"/>
      <c r="P34" s="35"/>
      <c r="Q34" s="35"/>
      <c r="R34" s="35"/>
      <c r="S34" s="35"/>
      <c r="T34" s="35"/>
      <c r="U34" s="573"/>
      <c r="V34" s="573"/>
      <c r="W34" s="511"/>
      <c r="X34" s="441"/>
      <c r="Y34" s="441"/>
      <c r="Z34" s="441"/>
      <c r="AA34" s="441"/>
      <c r="AB34" s="441"/>
      <c r="AC34" s="441"/>
      <c r="AD34" s="441"/>
      <c r="AE34" s="441"/>
      <c r="AF34" s="441"/>
      <c r="AG34" s="441"/>
      <c r="AH34" s="441"/>
      <c r="AI34" s="441"/>
      <c r="AJ34" s="441"/>
      <c r="AK34" s="441"/>
      <c r="AL34" s="441"/>
      <c r="AM34" s="441"/>
      <c r="AN34" s="441"/>
      <c r="AO34" s="441"/>
      <c r="AP34" s="441"/>
      <c r="AQ34" s="441"/>
      <c r="AR34" s="441"/>
      <c r="AS34" s="441"/>
      <c r="AT34" s="441"/>
      <c r="AU34" s="441"/>
      <c r="AV34" s="441"/>
      <c r="AW34" s="441"/>
      <c r="AX34" s="441"/>
      <c r="AY34" s="441"/>
      <c r="AZ34" s="441"/>
      <c r="BA34" s="441"/>
      <c r="BB34" s="441"/>
      <c r="BC34" s="441"/>
      <c r="BD34" s="441"/>
      <c r="BE34" s="441"/>
      <c r="BF34" s="441"/>
      <c r="BG34" s="441"/>
      <c r="BH34" s="441"/>
      <c r="BI34" s="441"/>
      <c r="BJ34" s="441"/>
      <c r="BK34" s="441"/>
      <c r="BL34" s="441"/>
      <c r="BM34" s="441"/>
      <c r="BN34" s="441"/>
    </row>
    <row r="35" spans="1:66" ht="51.95" customHeight="1" thickBot="1">
      <c r="A35" s="431"/>
      <c r="B35" s="512"/>
      <c r="C35" s="221" t="s">
        <v>84</v>
      </c>
      <c r="D35" s="116" t="s">
        <v>81</v>
      </c>
      <c r="E35" s="85" t="str">
        <f t="shared" ref="E35:E40" si="2">D35</f>
        <v>28-joint disease activity score (DAS 28) developed by European League Against Arthritis (EULAR)</v>
      </c>
      <c r="F35" s="198" t="s">
        <v>2</v>
      </c>
      <c r="G35" s="198" t="s">
        <v>73</v>
      </c>
      <c r="H35" s="198" t="s">
        <v>54</v>
      </c>
      <c r="I35" s="183" t="s">
        <v>74</v>
      </c>
      <c r="J35" s="264" t="str">
        <f t="shared" si="1"/>
        <v>OLS</v>
      </c>
      <c r="K35" s="87" t="s">
        <v>30</v>
      </c>
      <c r="L35" s="116"/>
      <c r="M35" s="116"/>
      <c r="N35" s="138"/>
      <c r="O35" s="138"/>
      <c r="P35" s="138"/>
      <c r="Q35" s="138"/>
      <c r="R35" s="138"/>
      <c r="S35" s="138"/>
      <c r="T35" s="138"/>
      <c r="U35" s="574"/>
      <c r="V35" s="574"/>
      <c r="W35" s="512"/>
    </row>
    <row r="36" spans="1:66" ht="51.95" customHeight="1" thickBot="1">
      <c r="A36" s="431"/>
      <c r="B36" s="143" t="s">
        <v>87</v>
      </c>
      <c r="C36" s="221" t="s">
        <v>88</v>
      </c>
      <c r="D36" s="116" t="s">
        <v>89</v>
      </c>
      <c r="E36" s="198" t="str">
        <f t="shared" si="2"/>
        <v>Patient-Reported Outcomes Measurement Information System (PROMIS-29)</v>
      </c>
      <c r="F36" s="198" t="s">
        <v>44</v>
      </c>
      <c r="G36" s="198" t="s">
        <v>55</v>
      </c>
      <c r="H36" s="198" t="s">
        <v>55</v>
      </c>
      <c r="I36" s="183">
        <v>3013</v>
      </c>
      <c r="J36" s="171" t="str">
        <f>CONCATENATE(IF(K36="","",CONCATENATE(K36,IF(COUNTA(K36:S36)=COUNTA(K36),"","; "))),IF(L36="","",CONCATENATE(L36,IF(COUNTA(K36:S36)=COUNTA(K36:L36),"","; "))),IF(M36="","",CONCATENATE(M36,IF(COUNTA(K36:S36)=COUNTA(K36:M36),"","; "))),IF(N36="","",CONCATENATE(N36,IF(COUNTA(K36:S36)=COUNTA(K36:N36),"","; "))),IF(O36="","",CONCATENATE(O36,IF(COUNTA(K36:S36)=COUNTA(K36:O36),"","; "))),IF(P36="","",CONCATENATE(P36,IF(COUNTA(K36:S36)=COUNTA(K36:P36),"","; "))),IF(Q36="","",CONCATENATE(Q36,IF(COUNTA(K36:S36)=COUNTA(K36:Q36),"","; "))),IF(R36="","",CONCATENATE(R36,IF(COUNTA(K36:S36)=COUNTA(K36:R36),"","; "))),IF(S36="","",S36))</f>
        <v>OLS; GLM; CLAD; Tobit; response mapping; betamix; ALDVMM</v>
      </c>
      <c r="K36" s="149" t="s">
        <v>30</v>
      </c>
      <c r="L36" s="116" t="s">
        <v>31</v>
      </c>
      <c r="M36" s="116"/>
      <c r="N36" s="138"/>
      <c r="O36" s="211" t="s">
        <v>34</v>
      </c>
      <c r="P36" s="211" t="s">
        <v>35</v>
      </c>
      <c r="Q36" s="211" t="s">
        <v>36</v>
      </c>
      <c r="R36" s="211" t="s">
        <v>90</v>
      </c>
      <c r="S36" s="211"/>
      <c r="T36" s="138"/>
      <c r="U36" s="184"/>
      <c r="V36" s="184"/>
      <c r="W36" s="69"/>
    </row>
    <row r="37" spans="1:66" ht="185.25" customHeight="1" thickBot="1">
      <c r="A37" s="431"/>
      <c r="B37" s="143" t="s">
        <v>91</v>
      </c>
      <c r="C37" s="221" t="s">
        <v>92</v>
      </c>
      <c r="D37" s="116" t="s">
        <v>93</v>
      </c>
      <c r="E37" s="198" t="str">
        <f t="shared" si="2"/>
        <v>Patient-Reported Outcomes Measurement Information System Global Health 10 (PROMIS-GH10)</v>
      </c>
      <c r="F37" s="198" t="s">
        <v>44</v>
      </c>
      <c r="G37" s="198" t="s">
        <v>55</v>
      </c>
      <c r="H37" s="198" t="s">
        <v>55</v>
      </c>
      <c r="I37" s="183">
        <v>2015</v>
      </c>
      <c r="J37" s="171" t="str">
        <f>CONCATENATE(IF(K37="","",CONCATENATE(K37,IF(COUNTA(K37:S37)=COUNTA(K37),"","; "))),IF(L37="","",CONCATENATE(L37,IF(COUNTA(K37:S37)=COUNTA(K37:L37),"","; "))),IF(M37="","",CONCATENATE(M37,IF(COUNTA(K37:S37)=COUNTA(K37:M37),"","; "))),IF(N37="","",CONCATENATE(N37,IF(COUNTA(K37:S37)=COUNTA(K37:N37),"","; "))),IF(O37="","",CONCATENATE(O37,IF(COUNTA(K37:S37)=COUNTA(K37:O37),"","; "))),IF(P37="","",CONCATENATE(P37,IF(COUNTA(K37:S37)=COUNTA(K37:P37),"","; "))),IF(Q37="","",CONCATENATE(Q37,IF(COUNTA(K37:S37)=COUNTA(K37:Q37),"","; "))),IF(R37="","",CONCATENATE(R37,IF(COUNTA(K37:S37)=COUNTA(K37:R37),"","; "))),IF(S37="","",S37))</f>
        <v>OLS; GLM; CLAD; Tobit; response mapping; Betamix; ALDVMM; median regression; classification and regression trees analysis (CART); random forest and bagging (bagged CART); neural networks; least absolute shrinkage and selection operator (LASSO)</v>
      </c>
      <c r="K37" s="149" t="s">
        <v>30</v>
      </c>
      <c r="L37" s="116" t="s">
        <v>31</v>
      </c>
      <c r="M37" s="116"/>
      <c r="N37" s="138"/>
      <c r="O37" s="211" t="s">
        <v>34</v>
      </c>
      <c r="P37" s="211" t="s">
        <v>35</v>
      </c>
      <c r="Q37" s="211" t="s">
        <v>36</v>
      </c>
      <c r="R37" s="211" t="s">
        <v>94</v>
      </c>
      <c r="S37" s="211" t="s">
        <v>95</v>
      </c>
      <c r="T37" s="138"/>
      <c r="U37" s="184"/>
      <c r="V37" s="184"/>
      <c r="W37" s="69"/>
    </row>
    <row r="38" spans="1:66" ht="65.25" customHeight="1" thickBot="1">
      <c r="A38" s="431"/>
      <c r="B38" s="143" t="s">
        <v>96</v>
      </c>
      <c r="C38" s="221" t="s">
        <v>97</v>
      </c>
      <c r="D38" s="116" t="s">
        <v>98</v>
      </c>
      <c r="E38" s="198" t="str">
        <f t="shared" si="2"/>
        <v>Migraine-Specific Questionnaire (MSQ)</v>
      </c>
      <c r="F38" s="198" t="s">
        <v>44</v>
      </c>
      <c r="G38" s="198" t="s">
        <v>99</v>
      </c>
      <c r="H38" s="198" t="s">
        <v>82</v>
      </c>
      <c r="I38" s="183">
        <v>232</v>
      </c>
      <c r="J38" s="197" t="str">
        <f t="shared" si="1"/>
        <v>OLS</v>
      </c>
      <c r="K38" s="149" t="s">
        <v>30</v>
      </c>
      <c r="L38" s="116"/>
      <c r="M38" s="116"/>
      <c r="N38" s="138"/>
      <c r="O38" s="211"/>
      <c r="P38" s="211"/>
      <c r="Q38" s="211"/>
      <c r="R38" s="211"/>
      <c r="S38" s="211"/>
      <c r="T38" s="138"/>
      <c r="U38" s="184"/>
      <c r="V38" s="184"/>
      <c r="W38" s="69"/>
    </row>
    <row r="39" spans="1:66" ht="104.1" customHeight="1" thickBot="1">
      <c r="A39" s="431"/>
      <c r="B39" s="69" t="s">
        <v>100</v>
      </c>
      <c r="C39" s="70" t="s">
        <v>101</v>
      </c>
      <c r="D39" s="67" t="s">
        <v>102</v>
      </c>
      <c r="E39" s="72" t="str">
        <f t="shared" si="2"/>
        <v>Dermatology Life Quality Index (DLQI)</v>
      </c>
      <c r="F39" s="72" t="s">
        <v>2</v>
      </c>
      <c r="G39" s="72" t="s">
        <v>1349</v>
      </c>
      <c r="H39" s="72" t="s">
        <v>64</v>
      </c>
      <c r="I39" s="119">
        <v>3542</v>
      </c>
      <c r="J39" s="197" t="str">
        <f t="shared" si="1"/>
        <v>response mapping</v>
      </c>
      <c r="K39" s="149"/>
      <c r="L39" s="116"/>
      <c r="M39" s="116"/>
      <c r="N39" s="138"/>
      <c r="O39" s="138"/>
      <c r="P39" s="138"/>
      <c r="Q39" s="39" t="s">
        <v>36</v>
      </c>
      <c r="R39" s="39"/>
      <c r="S39" s="138"/>
      <c r="T39" s="138"/>
      <c r="U39" s="184"/>
      <c r="V39" s="184"/>
      <c r="W39" s="233"/>
    </row>
    <row r="40" spans="1:66" ht="26.1" customHeight="1">
      <c r="A40" s="431"/>
      <c r="B40" s="510" t="s">
        <v>103</v>
      </c>
      <c r="C40" s="252" t="s">
        <v>104</v>
      </c>
      <c r="D40" s="93" t="s">
        <v>105</v>
      </c>
      <c r="E40" s="111" t="str">
        <f t="shared" si="2"/>
        <v>EORTC QLQ-C30</v>
      </c>
      <c r="F40" s="81" t="s">
        <v>44</v>
      </c>
      <c r="G40" s="81" t="s">
        <v>106</v>
      </c>
      <c r="H40" s="81" t="s">
        <v>5</v>
      </c>
      <c r="I40" s="86">
        <v>252</v>
      </c>
      <c r="J40" s="507" t="str">
        <f t="shared" si="1"/>
        <v>OLS; CLAD; Tobit</v>
      </c>
      <c r="K40" s="87" t="s">
        <v>30</v>
      </c>
      <c r="L40" s="93"/>
      <c r="M40" s="93"/>
      <c r="N40" s="44"/>
      <c r="O40" s="94" t="s">
        <v>34</v>
      </c>
      <c r="P40" s="94" t="s">
        <v>35</v>
      </c>
      <c r="Q40" s="209"/>
      <c r="R40" s="209"/>
      <c r="S40" s="44"/>
      <c r="T40" s="44"/>
      <c r="U40" s="265"/>
      <c r="V40" s="265"/>
      <c r="W40" s="518"/>
    </row>
    <row r="41" spans="1:66" ht="26.1" customHeight="1" thickBot="1">
      <c r="A41" s="431"/>
      <c r="B41" s="512"/>
      <c r="C41" s="221" t="s">
        <v>104</v>
      </c>
      <c r="D41" s="116" t="s">
        <v>105</v>
      </c>
      <c r="E41" s="79" t="s">
        <v>105</v>
      </c>
      <c r="F41" s="79" t="s">
        <v>8</v>
      </c>
      <c r="G41" s="79" t="s">
        <v>106</v>
      </c>
      <c r="H41" s="79" t="s">
        <v>5</v>
      </c>
      <c r="I41" s="165">
        <v>252</v>
      </c>
      <c r="J41" s="508"/>
      <c r="K41" s="117" t="s">
        <v>30</v>
      </c>
      <c r="L41" s="116"/>
      <c r="M41" s="116"/>
      <c r="N41" s="138"/>
      <c r="O41" s="138" t="s">
        <v>34</v>
      </c>
      <c r="P41" s="138" t="s">
        <v>35</v>
      </c>
      <c r="Q41" s="39"/>
      <c r="R41" s="39"/>
      <c r="S41" s="138"/>
      <c r="T41" s="138"/>
      <c r="U41" s="184"/>
      <c r="V41" s="184"/>
      <c r="W41" s="519"/>
    </row>
    <row r="42" spans="1:66" ht="26.1" customHeight="1" thickBot="1">
      <c r="A42" s="431"/>
      <c r="B42" s="510" t="s">
        <v>107</v>
      </c>
      <c r="C42" s="221" t="s">
        <v>108</v>
      </c>
      <c r="D42" s="116" t="s">
        <v>109</v>
      </c>
      <c r="E42" s="518" t="str">
        <f>D42</f>
        <v>General health, acute sickness and demographic variables</v>
      </c>
      <c r="F42" s="133" t="s">
        <v>2</v>
      </c>
      <c r="G42" s="133" t="s">
        <v>110</v>
      </c>
      <c r="H42" s="133" t="s">
        <v>54</v>
      </c>
      <c r="I42" s="12">
        <v>11290</v>
      </c>
      <c r="J42" s="507" t="str">
        <f>CONCATENATE(IF(K42="","",CONCATENATE(K42,IF(COUNTA(K42:S42)=COUNTA(K42),"","; "))),IF(L42="","",CONCATENATE(L42,IF(COUNTA(K42:S42)=COUNTA(K42:L42),"","; "))),IF(M42="","",CONCATENATE(M42,IF(COUNTA(K42:S42)=COUNTA(K42:M42),"","; "))),IF(N42="","",CONCATENATE(N42,IF(COUNTA(K42:S42)=COUNTA(K42:N42),"","; "))),IF(O42="","",CONCATENATE(O42,IF(COUNTA(K42:S42)=COUNTA(K42:O42),"","; "))),IF(P42="","",CONCATENATE(P42,IF(COUNTA(K42:S42)=COUNTA(K42:P42),"","; "))),IF(Q42="","",CONCATENATE(Q42,IF(COUNTA(K42:S42)=COUNTA(K42:Q42),"","; "))),IF(S42="","",S42))</f>
        <v>OLS; response mapping</v>
      </c>
      <c r="K42" s="115" t="s">
        <v>30</v>
      </c>
      <c r="L42" s="116"/>
      <c r="M42" s="116"/>
      <c r="N42" s="138"/>
      <c r="O42" s="138"/>
      <c r="P42" s="138"/>
      <c r="Q42" s="39" t="s">
        <v>36</v>
      </c>
      <c r="R42" s="39"/>
      <c r="S42" s="138"/>
      <c r="T42" s="138"/>
      <c r="U42" s="184"/>
      <c r="V42" s="184"/>
      <c r="W42" s="510" t="s">
        <v>111</v>
      </c>
    </row>
    <row r="43" spans="1:66" ht="12.95" customHeight="1" thickBot="1">
      <c r="A43" s="431"/>
      <c r="B43" s="511"/>
      <c r="C43" s="221" t="s">
        <v>108</v>
      </c>
      <c r="D43" s="116" t="s">
        <v>109</v>
      </c>
      <c r="E43" s="538"/>
      <c r="F43" s="134" t="s">
        <v>2</v>
      </c>
      <c r="G43" s="51" t="s">
        <v>112</v>
      </c>
      <c r="H43" s="81" t="s">
        <v>9</v>
      </c>
      <c r="I43" s="55">
        <v>4513</v>
      </c>
      <c r="J43" s="509"/>
      <c r="K43" s="115" t="s">
        <v>30</v>
      </c>
      <c r="L43" s="116"/>
      <c r="M43" s="116"/>
      <c r="N43" s="138"/>
      <c r="O43" s="138"/>
      <c r="P43" s="138"/>
      <c r="Q43" s="39" t="s">
        <v>36</v>
      </c>
      <c r="R43" s="39"/>
      <c r="S43" s="138"/>
      <c r="T43" s="138"/>
      <c r="U43" s="184"/>
      <c r="V43" s="184"/>
      <c r="W43" s="511"/>
    </row>
    <row r="44" spans="1:66" ht="12.95" customHeight="1" thickBot="1">
      <c r="A44" s="431"/>
      <c r="B44" s="511"/>
      <c r="C44" s="221" t="s">
        <v>108</v>
      </c>
      <c r="D44" s="116" t="s">
        <v>109</v>
      </c>
      <c r="E44" s="538"/>
      <c r="F44" s="134" t="s">
        <v>2</v>
      </c>
      <c r="G44" s="134" t="s">
        <v>113</v>
      </c>
      <c r="H44" s="118" t="s">
        <v>63</v>
      </c>
      <c r="I44" s="13">
        <v>5110</v>
      </c>
      <c r="J44" s="509"/>
      <c r="K44" s="115" t="s">
        <v>30</v>
      </c>
      <c r="L44" s="116"/>
      <c r="M44" s="116"/>
      <c r="N44" s="138"/>
      <c r="O44" s="138"/>
      <c r="P44" s="138"/>
      <c r="Q44" s="39" t="s">
        <v>36</v>
      </c>
      <c r="R44" s="39"/>
      <c r="S44" s="138"/>
      <c r="T44" s="138"/>
      <c r="U44" s="184"/>
      <c r="V44" s="184"/>
      <c r="W44" s="511"/>
    </row>
    <row r="45" spans="1:66" ht="26.1" customHeight="1" thickBot="1">
      <c r="A45" s="431"/>
      <c r="B45" s="511"/>
      <c r="C45" s="221" t="s">
        <v>108</v>
      </c>
      <c r="D45" s="116" t="s">
        <v>109</v>
      </c>
      <c r="E45" s="538"/>
      <c r="F45" s="134" t="s">
        <v>2</v>
      </c>
      <c r="G45" s="51" t="s">
        <v>114</v>
      </c>
      <c r="H45" s="81" t="s">
        <v>7</v>
      </c>
      <c r="I45" s="55">
        <v>7998</v>
      </c>
      <c r="J45" s="509"/>
      <c r="K45" s="115" t="s">
        <v>30</v>
      </c>
      <c r="L45" s="116"/>
      <c r="M45" s="116"/>
      <c r="N45" s="138"/>
      <c r="O45" s="138"/>
      <c r="P45" s="138"/>
      <c r="Q45" s="39" t="s">
        <v>36</v>
      </c>
      <c r="R45" s="39"/>
      <c r="S45" s="138"/>
      <c r="T45" s="138"/>
      <c r="U45" s="184"/>
      <c r="V45" s="184"/>
      <c r="W45" s="511"/>
    </row>
    <row r="46" spans="1:66" ht="12.95" customHeight="1" thickBot="1">
      <c r="A46" s="431"/>
      <c r="B46" s="511"/>
      <c r="C46" s="221" t="s">
        <v>108</v>
      </c>
      <c r="D46" s="116" t="s">
        <v>109</v>
      </c>
      <c r="E46" s="538"/>
      <c r="F46" s="135" t="s">
        <v>2</v>
      </c>
      <c r="G46" s="132" t="s">
        <v>45</v>
      </c>
      <c r="H46" s="198" t="s">
        <v>40</v>
      </c>
      <c r="I46" s="105">
        <v>1901</v>
      </c>
      <c r="J46" s="508"/>
      <c r="K46" s="115" t="s">
        <v>30</v>
      </c>
      <c r="L46" s="116"/>
      <c r="M46" s="116"/>
      <c r="N46" s="138"/>
      <c r="O46" s="138"/>
      <c r="P46" s="138"/>
      <c r="Q46" s="39" t="s">
        <v>36</v>
      </c>
      <c r="R46" s="39"/>
      <c r="S46" s="138"/>
      <c r="T46" s="138"/>
      <c r="U46" s="184"/>
      <c r="V46" s="184"/>
      <c r="W46" s="512"/>
    </row>
    <row r="47" spans="1:66" ht="98.25" customHeight="1" thickBot="1">
      <c r="B47" s="73" t="s">
        <v>115</v>
      </c>
      <c r="C47" s="70" t="s">
        <v>116</v>
      </c>
      <c r="D47" s="67" t="s">
        <v>117</v>
      </c>
      <c r="E47" s="111" t="str">
        <f t="shared" ref="E47:E54" si="3">D47</f>
        <v>SF-36</v>
      </c>
      <c r="F47" s="72" t="s">
        <v>2</v>
      </c>
      <c r="G47" s="72" t="s">
        <v>118</v>
      </c>
      <c r="H47" s="72" t="s">
        <v>80</v>
      </c>
      <c r="I47" s="119">
        <v>6350</v>
      </c>
      <c r="J47" s="197" t="str">
        <f t="shared" ref="J47:J58" si="4">CONCATENATE(IF(K47="","",CONCATENATE(K47,IF(COUNTA(K47:S47)=COUNTA(K47),"","; "))),IF(L47="","",CONCATENATE(L47,IF(COUNTA(K47:S47)=COUNTA(K47:L47),"","; "))),IF(M47="","",CONCATENATE(M47,IF(COUNTA(K47:S47)=COUNTA(K47:M47),"","; "))),IF(N47="","",CONCATENATE(N47,IF(COUNTA(K47:S47)=COUNTA(K47:N47),"","; "))),IF(O47="","",CONCATENATE(O47,IF(COUNTA(K47:S47)=COUNTA(K47:O47),"","; "))),IF(P47="","",CONCATENATE(P47,IF(COUNTA(K47:S47)=COUNTA(K47:P47),"","; "))),IF(Q47="","",CONCATENATE(Q47,IF(COUNTA(K47:S47)=COUNTA(K47:Q47),"","; "))),IF(S47="","",S47))</f>
        <v>OLS</v>
      </c>
      <c r="K47" s="67" t="s">
        <v>30</v>
      </c>
      <c r="L47" s="67"/>
      <c r="M47" s="67"/>
      <c r="N47" s="36"/>
      <c r="O47" s="36"/>
      <c r="P47" s="36"/>
      <c r="Q47" s="68"/>
      <c r="R47" s="68"/>
      <c r="S47" s="36"/>
      <c r="T47" s="36"/>
      <c r="U47" s="36"/>
      <c r="V47" s="36"/>
      <c r="W47" s="5"/>
    </row>
    <row r="48" spans="1:66" ht="65.099999999999994" customHeight="1" thickBot="1">
      <c r="A48" s="431"/>
      <c r="B48" s="78" t="s">
        <v>119</v>
      </c>
      <c r="C48" s="221" t="s">
        <v>120</v>
      </c>
      <c r="D48" s="116" t="s">
        <v>121</v>
      </c>
      <c r="E48" s="111" t="str">
        <f t="shared" si="3"/>
        <v>Bath Ankylosing Spondylitis Disease Activity Index (BASDAI) and Bath Ankylosing Spondylitis Functional Index (BASFI)</v>
      </c>
      <c r="F48" s="198" t="s">
        <v>2</v>
      </c>
      <c r="G48" s="198" t="s">
        <v>122</v>
      </c>
      <c r="H48" s="198" t="s">
        <v>54</v>
      </c>
      <c r="I48" s="183" t="s">
        <v>123</v>
      </c>
      <c r="J48" s="264" t="str">
        <f t="shared" si="4"/>
        <v>Not stated</v>
      </c>
      <c r="K48" s="149"/>
      <c r="L48" s="116"/>
      <c r="M48" s="116"/>
      <c r="N48" s="138"/>
      <c r="O48" s="138"/>
      <c r="P48" s="138"/>
      <c r="Q48" s="138"/>
      <c r="R48" s="138"/>
      <c r="S48" s="211" t="s">
        <v>124</v>
      </c>
      <c r="T48" s="138"/>
      <c r="U48" s="146"/>
      <c r="V48" s="146"/>
      <c r="W48" s="78"/>
    </row>
    <row r="49" spans="1:66" ht="51.95" customHeight="1" thickBot="1">
      <c r="B49" s="69" t="s">
        <v>125</v>
      </c>
      <c r="C49" s="70" t="s">
        <v>126</v>
      </c>
      <c r="D49" s="67" t="s">
        <v>127</v>
      </c>
      <c r="E49" s="111" t="str">
        <f t="shared" si="3"/>
        <v>Functional assessment of Cancer Therapy - Melanoma (FACT-M)</v>
      </c>
      <c r="F49" s="72" t="s">
        <v>2</v>
      </c>
      <c r="G49" s="72" t="s">
        <v>128</v>
      </c>
      <c r="H49" s="72" t="s">
        <v>5</v>
      </c>
      <c r="I49" s="119">
        <v>138</v>
      </c>
      <c r="J49" s="197" t="str">
        <f t="shared" si="4"/>
        <v>OLS; CLAD</v>
      </c>
      <c r="K49" s="67" t="s">
        <v>30</v>
      </c>
      <c r="L49" s="67"/>
      <c r="M49" s="67"/>
      <c r="N49" s="36"/>
      <c r="O49" s="36" t="s">
        <v>34</v>
      </c>
      <c r="P49" s="36"/>
      <c r="Q49" s="36"/>
      <c r="R49" s="36"/>
      <c r="S49" s="36"/>
      <c r="T49" s="36"/>
      <c r="U49" s="36"/>
      <c r="V49" s="36"/>
      <c r="W49" s="5"/>
    </row>
    <row r="50" spans="1:66" ht="65.099999999999994" customHeight="1" thickBot="1">
      <c r="B50" s="78" t="s">
        <v>129</v>
      </c>
      <c r="C50" s="70" t="s">
        <v>130</v>
      </c>
      <c r="D50" s="67" t="s">
        <v>131</v>
      </c>
      <c r="E50" s="158" t="s">
        <v>131</v>
      </c>
      <c r="F50" s="72" t="s">
        <v>44</v>
      </c>
      <c r="G50" s="72" t="s">
        <v>132</v>
      </c>
      <c r="H50" s="72" t="s">
        <v>54</v>
      </c>
      <c r="I50" s="119">
        <v>5708</v>
      </c>
      <c r="J50" s="388" t="str">
        <f>CONCATENATE(IF(K50="","",CONCATENATE(K50,IF(COUNTA(K50:S50)=COUNTA(K50),"","; "))),IF(L50="","",CONCATENATE(L50,IF(COUNTA(K50:S50)=COUNTA(K50:L50),"","; "))),IF(M50="","",CONCATENATE(M50,IF(COUNTA(K50:S50)=COUNTA(K50:M50),"","; "))),IF(N50="","",CONCATENATE(N50,IF(COUNTA(K50:S50)=COUNTA(K50:N50),"","; "))),IF(O50="","",CONCATENATE(O50,IF(COUNTA(K50:S50)=COUNTA(K50:O50),"","; "))),IF(P50="","",CONCATENATE(P50,IF(COUNTA(K50:S50)=COUNTA(K50:P50),"","; "))),IF(Q50="","",CONCATENATE(Q50,IF(COUNTA(K50:S50)=COUNTA(K50:Q50),"","; "))),IF(R50="","",CONCATENATE(R50,IF(COUNTA(K50:S50)=COUNTA(K50:R50),"","; "))),IF(S50="","",S50))</f>
        <v>OLS; GLM; Tobit; response mapping; Bayesian networks</v>
      </c>
      <c r="K50" s="67" t="s">
        <v>30</v>
      </c>
      <c r="L50" s="67" t="s">
        <v>31</v>
      </c>
      <c r="M50" s="67"/>
      <c r="N50" s="36"/>
      <c r="O50" s="36"/>
      <c r="P50" s="36" t="s">
        <v>35</v>
      </c>
      <c r="Q50" s="36" t="s">
        <v>36</v>
      </c>
      <c r="R50" s="36"/>
      <c r="S50" s="36" t="s">
        <v>133</v>
      </c>
      <c r="T50" s="36"/>
      <c r="U50" s="36"/>
      <c r="V50" s="136"/>
      <c r="W50" s="5"/>
    </row>
    <row r="51" spans="1:66" ht="65.099999999999994" customHeight="1" thickBot="1">
      <c r="A51" s="431"/>
      <c r="B51" s="78" t="s">
        <v>134</v>
      </c>
      <c r="C51" s="70" t="s">
        <v>130</v>
      </c>
      <c r="D51" s="67" t="s">
        <v>135</v>
      </c>
      <c r="E51" s="72" t="str">
        <f t="shared" si="3"/>
        <v>Western Ontario McMaster Universities Osteoarthritis (WOMAC)</v>
      </c>
      <c r="F51" s="72" t="s">
        <v>44</v>
      </c>
      <c r="G51" s="72" t="s">
        <v>136</v>
      </c>
      <c r="H51" s="72" t="s">
        <v>54</v>
      </c>
      <c r="I51" s="119">
        <v>716</v>
      </c>
      <c r="J51" s="197" t="str">
        <f t="shared" si="4"/>
        <v>response mapping; Bayesian networks</v>
      </c>
      <c r="K51" s="67"/>
      <c r="L51" s="67"/>
      <c r="M51" s="67"/>
      <c r="N51" s="36"/>
      <c r="O51" s="36"/>
      <c r="P51" s="36"/>
      <c r="Q51" s="68" t="s">
        <v>36</v>
      </c>
      <c r="R51" s="68"/>
      <c r="S51" s="68" t="s">
        <v>133</v>
      </c>
      <c r="T51" s="36"/>
      <c r="U51" s="36"/>
      <c r="V51" s="136"/>
      <c r="W51" s="69" t="s">
        <v>137</v>
      </c>
    </row>
    <row r="52" spans="1:66" ht="77.25" customHeight="1" thickBot="1">
      <c r="B52" s="78" t="s">
        <v>138</v>
      </c>
      <c r="C52" s="70" t="s">
        <v>139</v>
      </c>
      <c r="D52" s="67" t="s">
        <v>140</v>
      </c>
      <c r="E52" s="111" t="str">
        <f t="shared" si="3"/>
        <v>AcroQoL</v>
      </c>
      <c r="F52" s="72" t="s">
        <v>2</v>
      </c>
      <c r="G52" s="72" t="s">
        <v>141</v>
      </c>
      <c r="H52" s="72" t="s">
        <v>9</v>
      </c>
      <c r="I52" s="119">
        <v>184</v>
      </c>
      <c r="J52" s="197" t="str">
        <f t="shared" si="4"/>
        <v>Additive generalized linear model incorporating main effects; generalized additive model (GAM); 2-part; Tobit</v>
      </c>
      <c r="K52" s="67"/>
      <c r="L52" s="67" t="s">
        <v>142</v>
      </c>
      <c r="M52" s="67"/>
      <c r="N52" s="68" t="s">
        <v>33</v>
      </c>
      <c r="O52" s="36"/>
      <c r="P52" s="36" t="s">
        <v>35</v>
      </c>
      <c r="Q52" s="36"/>
      <c r="R52" s="36"/>
      <c r="S52" s="36"/>
      <c r="T52" s="36"/>
      <c r="U52" s="36" t="s">
        <v>143</v>
      </c>
      <c r="V52" s="136"/>
      <c r="W52" s="147"/>
    </row>
    <row r="53" spans="1:66" ht="51.95" customHeight="1" thickBot="1">
      <c r="B53" s="78" t="s">
        <v>144</v>
      </c>
      <c r="C53" s="70" t="s">
        <v>145</v>
      </c>
      <c r="D53" s="67" t="s">
        <v>146</v>
      </c>
      <c r="E53" s="111" t="str">
        <f t="shared" si="3"/>
        <v>CushingQOL</v>
      </c>
      <c r="F53" s="72" t="s">
        <v>2</v>
      </c>
      <c r="G53" s="72" t="s">
        <v>147</v>
      </c>
      <c r="H53" s="72" t="s">
        <v>9</v>
      </c>
      <c r="I53" s="119">
        <v>128</v>
      </c>
      <c r="J53" s="197" t="str">
        <f t="shared" si="4"/>
        <v>GLM; Tobit</v>
      </c>
      <c r="K53" s="67"/>
      <c r="L53" s="67" t="s">
        <v>31</v>
      </c>
      <c r="M53" s="67"/>
      <c r="N53" s="36"/>
      <c r="O53" s="36"/>
      <c r="P53" s="68" t="s">
        <v>35</v>
      </c>
      <c r="Q53" s="36"/>
      <c r="R53" s="36"/>
      <c r="S53" s="36"/>
      <c r="T53" s="36"/>
      <c r="U53" s="36"/>
      <c r="V53" s="136"/>
      <c r="W53" s="147"/>
    </row>
    <row r="54" spans="1:66" ht="26.1" customHeight="1" thickBot="1">
      <c r="B54" s="510" t="s">
        <v>148</v>
      </c>
      <c r="C54" s="75" t="s">
        <v>149</v>
      </c>
      <c r="D54" s="67" t="s">
        <v>150</v>
      </c>
      <c r="E54" s="518" t="str">
        <f t="shared" si="3"/>
        <v>Health Assessment Questionnaire Disability Index (HAQ-DI)</v>
      </c>
      <c r="F54" s="111" t="s">
        <v>2</v>
      </c>
      <c r="G54" s="111" t="s">
        <v>73</v>
      </c>
      <c r="H54" s="111" t="s">
        <v>54</v>
      </c>
      <c r="I54" s="164">
        <v>439</v>
      </c>
      <c r="J54" s="171" t="str">
        <f t="shared" si="4"/>
        <v>GEE</v>
      </c>
      <c r="K54" s="67"/>
      <c r="L54" s="67"/>
      <c r="M54" s="67" t="s">
        <v>32</v>
      </c>
      <c r="N54" s="36"/>
      <c r="O54" s="36"/>
      <c r="P54" s="36"/>
      <c r="Q54" s="36"/>
      <c r="R54" s="36"/>
      <c r="S54" s="36"/>
      <c r="T54" s="36"/>
      <c r="U54" s="36" t="s">
        <v>151</v>
      </c>
      <c r="V54" s="521" t="s">
        <v>151</v>
      </c>
      <c r="W54" s="510" t="s">
        <v>152</v>
      </c>
    </row>
    <row r="55" spans="1:66" ht="26.1" customHeight="1" thickBot="1">
      <c r="B55" s="512"/>
      <c r="C55" s="75" t="s">
        <v>149</v>
      </c>
      <c r="D55" s="67" t="s">
        <v>150</v>
      </c>
      <c r="E55" s="519"/>
      <c r="F55" s="198" t="s">
        <v>8</v>
      </c>
      <c r="G55" s="198" t="s">
        <v>73</v>
      </c>
      <c r="H55" s="198" t="s">
        <v>54</v>
      </c>
      <c r="I55" s="183">
        <v>439</v>
      </c>
      <c r="J55" s="264" t="str">
        <f t="shared" si="4"/>
        <v>GEE</v>
      </c>
      <c r="K55" s="67"/>
      <c r="L55" s="67"/>
      <c r="M55" s="67" t="s">
        <v>32</v>
      </c>
      <c r="N55" s="36"/>
      <c r="O55" s="36"/>
      <c r="P55" s="36"/>
      <c r="Q55" s="36"/>
      <c r="R55" s="36"/>
      <c r="S55" s="36"/>
      <c r="T55" s="36"/>
      <c r="U55" s="36"/>
      <c r="V55" s="522"/>
      <c r="W55" s="512"/>
    </row>
    <row r="56" spans="1:66" ht="51" customHeight="1" thickBot="1">
      <c r="B56" s="69" t="s">
        <v>153</v>
      </c>
      <c r="C56" s="70" t="s">
        <v>154</v>
      </c>
      <c r="D56" s="67" t="s">
        <v>155</v>
      </c>
      <c r="E56" s="111" t="str">
        <f t="shared" ref="E56:E76" si="5">D56</f>
        <v>Western Ontario and McMaster Universities Osteoarthritis Index (WOMAC)</v>
      </c>
      <c r="F56" s="72" t="s">
        <v>2</v>
      </c>
      <c r="G56" s="72" t="s">
        <v>156</v>
      </c>
      <c r="H56" s="72" t="s">
        <v>54</v>
      </c>
      <c r="I56" s="119">
        <v>348</v>
      </c>
      <c r="J56" s="197" t="str">
        <f t="shared" si="4"/>
        <v>OLS</v>
      </c>
      <c r="K56" s="67" t="s">
        <v>30</v>
      </c>
      <c r="L56" s="67"/>
      <c r="M56" s="67"/>
      <c r="N56" s="36"/>
      <c r="O56" s="36"/>
      <c r="P56" s="36"/>
      <c r="Q56" s="36"/>
      <c r="R56" s="36"/>
      <c r="S56" s="36"/>
      <c r="T56" s="36"/>
      <c r="U56" s="36" t="s">
        <v>157</v>
      </c>
      <c r="V56" s="68" t="s">
        <v>158</v>
      </c>
      <c r="W56" s="69" t="s">
        <v>159</v>
      </c>
    </row>
    <row r="57" spans="1:66" ht="78" customHeight="1" thickBot="1">
      <c r="B57" s="69" t="s">
        <v>160</v>
      </c>
      <c r="C57" s="70" t="s">
        <v>161</v>
      </c>
      <c r="D57" s="115" t="s">
        <v>162</v>
      </c>
      <c r="E57" s="158" t="str">
        <f t="shared" si="5"/>
        <v>Health assessment Questionnaire (HAQ)</v>
      </c>
      <c r="F57" s="142" t="s">
        <v>2</v>
      </c>
      <c r="G57" s="158" t="str">
        <f>G199</f>
        <v>Rheumatoid arthritis</v>
      </c>
      <c r="H57" s="158" t="s">
        <v>54</v>
      </c>
      <c r="I57" s="272">
        <f>I199</f>
        <v>233</v>
      </c>
      <c r="J57" s="260" t="str">
        <f t="shared" si="4"/>
        <v>Not stated</v>
      </c>
      <c r="K57" s="149"/>
      <c r="L57" s="149"/>
      <c r="M57" s="149"/>
      <c r="N57" s="136"/>
      <c r="O57" s="136"/>
      <c r="P57" s="136"/>
      <c r="Q57" s="136"/>
      <c r="R57" s="136"/>
      <c r="S57" s="42" t="s">
        <v>124</v>
      </c>
      <c r="T57" s="36"/>
      <c r="U57" s="36"/>
      <c r="V57" s="68" t="s">
        <v>163</v>
      </c>
      <c r="W57" s="69" t="s">
        <v>164</v>
      </c>
    </row>
    <row r="58" spans="1:66" ht="26.1" customHeight="1" thickBot="1">
      <c r="B58" s="510" t="s">
        <v>165</v>
      </c>
      <c r="C58" s="303" t="s">
        <v>166</v>
      </c>
      <c r="D58" s="298" t="s">
        <v>167</v>
      </c>
      <c r="E58" s="298" t="str">
        <f t="shared" si="5"/>
        <v>EORTC QLQ-30</v>
      </c>
      <c r="F58" s="299" t="s">
        <v>2</v>
      </c>
      <c r="G58" s="298" t="s">
        <v>168</v>
      </c>
      <c r="H58" s="298" t="s">
        <v>5</v>
      </c>
      <c r="I58" s="300">
        <v>361</v>
      </c>
      <c r="J58" s="560" t="str">
        <f t="shared" si="4"/>
        <v>OLS; mixed-effects; Cox; beta</v>
      </c>
      <c r="K58" s="301" t="s">
        <v>30</v>
      </c>
      <c r="L58" s="301"/>
      <c r="M58" s="301"/>
      <c r="N58" s="302"/>
      <c r="O58" s="302"/>
      <c r="P58" s="302"/>
      <c r="Q58" s="302"/>
      <c r="R58" s="302"/>
      <c r="S58" s="306" t="s">
        <v>169</v>
      </c>
      <c r="T58" s="34"/>
      <c r="U58" s="34"/>
      <c r="V58" s="127"/>
      <c r="W58" s="518"/>
    </row>
    <row r="59" spans="1:66" ht="39" customHeight="1" thickBot="1">
      <c r="B59" s="511"/>
      <c r="C59" s="304" t="s">
        <v>166</v>
      </c>
      <c r="D59" s="298" t="s">
        <v>170</v>
      </c>
      <c r="E59" s="298" t="str">
        <f t="shared" si="5"/>
        <v>EORTC Quality of life Questionnaire (QLQ-H&amp;N35)</v>
      </c>
      <c r="F59" s="299" t="s">
        <v>2</v>
      </c>
      <c r="G59" s="298" t="s">
        <v>168</v>
      </c>
      <c r="H59" s="298" t="s">
        <v>5</v>
      </c>
      <c r="I59" s="300">
        <v>361</v>
      </c>
      <c r="J59" s="560"/>
      <c r="K59" s="301" t="s">
        <v>30</v>
      </c>
      <c r="L59" s="301"/>
      <c r="M59" s="301"/>
      <c r="N59" s="302"/>
      <c r="O59" s="302"/>
      <c r="P59" s="302"/>
      <c r="Q59" s="302"/>
      <c r="R59" s="302"/>
      <c r="S59" s="306" t="s">
        <v>169</v>
      </c>
      <c r="T59" s="138"/>
      <c r="U59" s="138"/>
      <c r="V59" s="211"/>
      <c r="W59" s="519"/>
    </row>
    <row r="60" spans="1:66" ht="26.1" customHeight="1" thickBot="1">
      <c r="B60" s="577" t="s">
        <v>171</v>
      </c>
      <c r="C60" s="305" t="s">
        <v>172</v>
      </c>
      <c r="D60" s="298" t="s">
        <v>173</v>
      </c>
      <c r="E60" s="313" t="str">
        <f t="shared" si="5"/>
        <v>Vitiligo specifc quality of life instrument (VitiQoL)</v>
      </c>
      <c r="F60" s="314" t="s">
        <v>44</v>
      </c>
      <c r="G60" s="313" t="s">
        <v>174</v>
      </c>
      <c r="H60" s="313" t="s">
        <v>64</v>
      </c>
      <c r="I60" s="315">
        <v>173</v>
      </c>
      <c r="J60" s="389" t="str">
        <f>CONCATENATE(IF(K60="","",CONCATENATE(K60,IF(COUNTA(K60:S60)=COUNTA(K60),"","; "))),IF(L60="","",CONCATENATE(L60,IF(COUNTA(K60:S60)=COUNTA(K60:L60),"","; "))),IF(M60="","",CONCATENATE(M60,IF(COUNTA(K60:S60)=COUNTA(K60:M60),"","; "))),IF(N60="","",CONCATENATE(N60,IF(COUNTA(K60:S60)=COUNTA(K60:N60),"","; "))),IF(O60="","",CONCATENATE(O60,IF(COUNTA(K60:S60)=COUNTA(K60:O60),"","; "))),IF(P60="","",CONCATENATE(P60,IF(COUNTA(K60:S60)=COUNTA(K60:P60),"","; "))),IF(Q60="","",CONCATENATE(Q60,IF(COUNTA(K60:S60)=COUNTA(K60:Q60),"","; "))),IF(R60="","",CONCATENATE(R60,IF(COUNTA(K60:S60)=COUNTA(K60:R60),"","; "))),IF(S60="","",S60))</f>
        <v>Bayesian networks</v>
      </c>
      <c r="K60" s="301"/>
      <c r="L60" s="301"/>
      <c r="M60" s="301"/>
      <c r="N60" s="302"/>
      <c r="O60" s="302"/>
      <c r="P60" s="302"/>
      <c r="Q60" s="302"/>
      <c r="R60" s="302"/>
      <c r="S60" s="307" t="s">
        <v>133</v>
      </c>
      <c r="T60" s="138"/>
      <c r="U60" s="138"/>
      <c r="V60" s="211"/>
      <c r="W60" s="394"/>
    </row>
    <row r="61" spans="1:66" ht="39" customHeight="1" thickBot="1">
      <c r="A61" s="431"/>
      <c r="B61" s="578"/>
      <c r="C61" s="305" t="s">
        <v>172</v>
      </c>
      <c r="D61" s="298" t="s">
        <v>175</v>
      </c>
      <c r="E61" s="416" t="str">
        <f t="shared" si="5"/>
        <v>Vitiligo 
noticeability scale (VNS)</v>
      </c>
      <c r="F61" s="417" t="s">
        <v>44</v>
      </c>
      <c r="G61" s="416" t="s">
        <v>174</v>
      </c>
      <c r="H61" s="416" t="s">
        <v>64</v>
      </c>
      <c r="I61" s="418">
        <v>169</v>
      </c>
      <c r="J61" s="401" t="str">
        <f>CONCATENATE(IF(K61="","",CONCATENATE(K61,IF(COUNTA(K61:S61)=COUNTA(K61),"","; "))),IF(L61="","",CONCATENATE(L61,IF(COUNTA(K61:S61)=COUNTA(K61:L61),"","; "))),IF(M61="","",CONCATENATE(M61,IF(COUNTA(K61:S61)=COUNTA(K61:M61),"","; "))),IF(N61="","",CONCATENATE(N61,IF(COUNTA(K61:S61)=COUNTA(K61:N61),"","; "))),IF(O61="","",CONCATENATE(O61,IF(COUNTA(K61:S61)=COUNTA(K61:O61),"","; "))),IF(P61="","",CONCATENATE(P61,IF(COUNTA(K61:S61)=COUNTA(K61:P61),"","; "))),IF(Q61="","",CONCATENATE(Q61,IF(COUNTA(K61:S61)=COUNTA(K61:Q61),"","; "))),IF(R61="","",CONCATENATE(R61,IF(COUNTA(K61:S61)=COUNTA(K61:R61),"","; "))),IF(S61="","",S61))</f>
        <v>Linear; Non-Linear; Polynomial regressions</v>
      </c>
      <c r="K61" s="301"/>
      <c r="L61" s="301"/>
      <c r="M61" s="301"/>
      <c r="N61" s="302"/>
      <c r="O61" s="302"/>
      <c r="P61" s="302"/>
      <c r="Q61" s="302"/>
      <c r="R61" s="302"/>
      <c r="S61" s="307" t="s">
        <v>176</v>
      </c>
      <c r="T61" s="138"/>
      <c r="U61" s="138"/>
      <c r="V61" s="211"/>
      <c r="W61" s="383"/>
    </row>
    <row r="62" spans="1:66" ht="39" customHeight="1" thickBot="1">
      <c r="A62" s="431"/>
      <c r="B62" s="579"/>
      <c r="C62" s="312" t="s">
        <v>172</v>
      </c>
      <c r="D62" s="313" t="s">
        <v>177</v>
      </c>
      <c r="E62" s="413" t="str">
        <f t="shared" si="5"/>
        <v>Vitiligo re-pigmentation scores (RPS)</v>
      </c>
      <c r="F62" s="414" t="s">
        <v>44</v>
      </c>
      <c r="G62" s="413" t="s">
        <v>174</v>
      </c>
      <c r="H62" s="413" t="s">
        <v>64</v>
      </c>
      <c r="I62" s="415">
        <v>175</v>
      </c>
      <c r="J62" s="402" t="str">
        <f>CONCATENATE(IF(K62="","",CONCATENATE(K62,IF(COUNTA(K62:S62)=COUNTA(K62),"","; "))),IF(L62="","",CONCATENATE(L62,IF(COUNTA(K62:S62)=COUNTA(K62:L62),"","; "))),IF(M62="","",CONCATENATE(M62,IF(COUNTA(K62:S62)=COUNTA(K62:M62),"","; "))),IF(N62="","",CONCATENATE(N62,IF(COUNTA(K62:S62)=COUNTA(K62:N62),"","; "))),IF(O62="","",CONCATENATE(O62,IF(COUNTA(K62:S62)=COUNTA(K62:O62),"","; "))),IF(P62="","",CONCATENATE(P62,IF(COUNTA(K62:S62)=COUNTA(K62:P62),"","; "))),IF(Q62="","",CONCATENATE(Q62,IF(COUNTA(K62:S62)=COUNTA(K62:Q62),"","; "))),IF(R62="","",CONCATENATE(R62,IF(COUNTA(K62:S62)=COUNTA(K62:R62),"","; "))),IF(S62="","",S62))</f>
        <v>Linear; Non-Linear; Polynomial regressions</v>
      </c>
      <c r="K62" s="316"/>
      <c r="L62" s="316"/>
      <c r="M62" s="316"/>
      <c r="N62" s="317"/>
      <c r="O62" s="317"/>
      <c r="P62" s="317"/>
      <c r="Q62" s="317"/>
      <c r="R62" s="317"/>
      <c r="S62" s="307" t="s">
        <v>176</v>
      </c>
      <c r="T62" s="137"/>
      <c r="U62" s="137"/>
      <c r="V62" s="125"/>
      <c r="W62" s="79"/>
    </row>
    <row r="63" spans="1:66" s="311" customFormat="1" ht="65.099999999999994" customHeight="1" thickBot="1">
      <c r="A63" s="432"/>
      <c r="B63" s="308" t="s">
        <v>178</v>
      </c>
      <c r="C63" s="318" t="s">
        <v>179</v>
      </c>
      <c r="D63" s="298" t="s">
        <v>180</v>
      </c>
      <c r="E63" s="298" t="str">
        <f t="shared" si="5"/>
        <v>Oswestry Disability Index</v>
      </c>
      <c r="F63" s="299" t="s">
        <v>2</v>
      </c>
      <c r="G63" s="298" t="s">
        <v>181</v>
      </c>
      <c r="H63" s="298" t="s">
        <v>54</v>
      </c>
      <c r="I63" s="321">
        <v>18692</v>
      </c>
      <c r="J63" s="197" t="str">
        <f>CONCATENATE(IF(K63="","",CONCATENATE(K63,IF(COUNTA(K63:S63)=COUNTA(K63),"","; "))),IF(L63="","",CONCATENATE(L63,IF(COUNTA(K63:S63)=COUNTA(K63:L63),"","; "))),IF(M63="","",CONCATENATE(M63,IF(COUNTA(K63:S63)=COUNTA(K63:M63),"","; "))),IF(N63="","",CONCATENATE(N63,IF(COUNTA(K63:S63)=COUNTA(K63:N63),"","; "))),IF(O63="","",CONCATENATE(O63,IF(COUNTA(K63:S63)=COUNTA(K63:O63),"","; "))),IF(P63="","",CONCATENATE(P63,IF(COUNTA(K63:S63)=COUNTA(K63:P63),"","; "))),IF(Q63="","",CONCATENATE(Q63,IF(COUNTA(K63:S63)=COUNTA(K63:Q63),"","; "))),IF(R63="","",CONCATENATE(R63,IF(COUNTA(K63:S63)=COUNTA(K63:R63),"","; "))),IF(S63="","",S63))</f>
        <v>response mapping (ordinal logistic regression)</v>
      </c>
      <c r="K63" s="319"/>
      <c r="L63" s="301"/>
      <c r="M63" s="301"/>
      <c r="N63" s="302"/>
      <c r="O63" s="302"/>
      <c r="P63" s="302"/>
      <c r="Q63" s="302" t="s">
        <v>182</v>
      </c>
      <c r="R63" s="302"/>
      <c r="S63" s="309"/>
      <c r="T63" s="302"/>
      <c r="U63" s="302"/>
      <c r="V63" s="310"/>
      <c r="W63" s="298"/>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4"/>
      <c r="BD63" s="444"/>
      <c r="BE63" s="444"/>
      <c r="BF63" s="444"/>
      <c r="BG63" s="444"/>
      <c r="BH63" s="444"/>
      <c r="BI63" s="444"/>
      <c r="BJ63" s="444"/>
      <c r="BK63" s="444"/>
      <c r="BL63" s="444"/>
      <c r="BM63" s="444"/>
      <c r="BN63" s="444"/>
    </row>
    <row r="64" spans="1:66" ht="65.099999999999994" customHeight="1" thickBot="1">
      <c r="A64" s="431"/>
      <c r="B64" s="143" t="s">
        <v>183</v>
      </c>
      <c r="C64" s="221" t="s">
        <v>184</v>
      </c>
      <c r="D64" s="116" t="s">
        <v>155</v>
      </c>
      <c r="E64" s="198" t="str">
        <f t="shared" si="5"/>
        <v>Western Ontario and McMaster Universities Osteoarthritis Index (WOMAC)</v>
      </c>
      <c r="F64" s="132" t="s">
        <v>44</v>
      </c>
      <c r="G64" s="198" t="s">
        <v>136</v>
      </c>
      <c r="H64" s="198" t="s">
        <v>54</v>
      </c>
      <c r="I64" s="183">
        <v>748</v>
      </c>
      <c r="J64" s="377" t="str">
        <f t="shared" ref="J64:J71" si="6">CONCATENATE(IF(K64="","",CONCATENATE(K64,IF(COUNTA(K64:S64)=COUNTA(K64),"","; "))),IF(L64="","",CONCATENATE(L64,IF(COUNTA(K64:S64)=COUNTA(K64:L64),"","; "))),IF(M64="","",CONCATENATE(M64,IF(COUNTA(K64:S64)=COUNTA(K64:M64),"","; "))),IF(N64="","",CONCATENATE(N64,IF(COUNTA(K64:S64)=COUNTA(K64:N64),"","; "))),IF(O64="","",CONCATENATE(O64,IF(COUNTA(K64:S64)=COUNTA(K64:O64),"","; "))),IF(P64="","",CONCATENATE(P64,IF(COUNTA(K64:S64)=COUNTA(K64:P64),"","; "))),IF(Q64="","",CONCATENATE(Q64,IF(COUNTA(K64:S64)=COUNTA(K64:Q64),"","; "))),IF(S64="","",S64))</f>
        <v>GLM; Tobit; beta regression models</v>
      </c>
      <c r="K64" s="116"/>
      <c r="L64" s="116" t="s">
        <v>31</v>
      </c>
      <c r="M64" s="116"/>
      <c r="N64" s="138"/>
      <c r="O64" s="138"/>
      <c r="P64" s="211" t="s">
        <v>35</v>
      </c>
      <c r="Q64" s="138"/>
      <c r="R64" s="137"/>
      <c r="S64" s="56" t="s">
        <v>185</v>
      </c>
      <c r="T64" s="138"/>
      <c r="U64" s="138"/>
      <c r="V64" s="211"/>
      <c r="W64" s="198"/>
    </row>
    <row r="65" spans="1:66" ht="51" customHeight="1" thickBot="1">
      <c r="B65" s="69" t="s">
        <v>186</v>
      </c>
      <c r="C65" s="70" t="s">
        <v>187</v>
      </c>
      <c r="D65" s="67" t="s">
        <v>188</v>
      </c>
      <c r="E65" s="111" t="str">
        <f t="shared" si="5"/>
        <v>Dermatology Life Quality Index (DLQI) and clinical indicators</v>
      </c>
      <c r="F65" s="72" t="s">
        <v>2</v>
      </c>
      <c r="G65" s="72" t="s">
        <v>189</v>
      </c>
      <c r="H65" s="72" t="s">
        <v>64</v>
      </c>
      <c r="I65" s="119">
        <v>1511</v>
      </c>
      <c r="J65" s="378" t="str">
        <f t="shared" si="6"/>
        <v>OLS</v>
      </c>
      <c r="K65" s="67" t="s">
        <v>30</v>
      </c>
      <c r="L65" s="67"/>
      <c r="M65" s="67"/>
      <c r="N65" s="36"/>
      <c r="O65" s="36"/>
      <c r="P65" s="36"/>
      <c r="Q65" s="36"/>
      <c r="R65" s="36"/>
      <c r="S65" s="36"/>
      <c r="T65" s="36"/>
      <c r="U65" s="36"/>
      <c r="V65" s="36"/>
      <c r="W65" s="5"/>
    </row>
    <row r="66" spans="1:66" ht="65.099999999999994" customHeight="1" thickBot="1">
      <c r="B66" s="69" t="s">
        <v>190</v>
      </c>
      <c r="C66" s="70" t="s">
        <v>191</v>
      </c>
      <c r="D66" s="67" t="s">
        <v>192</v>
      </c>
      <c r="E66" s="72" t="str">
        <f t="shared" si="5"/>
        <v xml:space="preserve">Clinical Chronic Obstructive Pulmonary Disease Questionnaire (CCQ) </v>
      </c>
      <c r="F66" s="72" t="s">
        <v>2</v>
      </c>
      <c r="G66" s="72" t="s">
        <v>193</v>
      </c>
      <c r="H66" s="72" t="s">
        <v>63</v>
      </c>
      <c r="I66" s="119">
        <v>653</v>
      </c>
      <c r="J66" s="378" t="str">
        <f t="shared" si="6"/>
        <v>OLS; GLM; Tobit</v>
      </c>
      <c r="K66" s="67" t="s">
        <v>30</v>
      </c>
      <c r="L66" s="67" t="s">
        <v>31</v>
      </c>
      <c r="M66" s="67"/>
      <c r="N66" s="68"/>
      <c r="O66" s="36"/>
      <c r="P66" s="108" t="s">
        <v>35</v>
      </c>
      <c r="Q66" s="36"/>
      <c r="R66" s="36"/>
      <c r="S66" s="36"/>
      <c r="T66" s="36"/>
      <c r="U66" s="36"/>
      <c r="V66" s="36"/>
      <c r="W66" s="5"/>
    </row>
    <row r="67" spans="1:66" s="52" customFormat="1" ht="26.1" customHeight="1" thickBot="1">
      <c r="A67" s="429"/>
      <c r="B67" s="510" t="s">
        <v>194</v>
      </c>
      <c r="C67" s="74" t="s">
        <v>195</v>
      </c>
      <c r="D67" s="87" t="s">
        <v>196</v>
      </c>
      <c r="E67" s="111" t="str">
        <f t="shared" si="5"/>
        <v>Hospital Anxiety and Depression Scale (HADS)</v>
      </c>
      <c r="F67" s="111" t="s">
        <v>2</v>
      </c>
      <c r="G67" s="111" t="s">
        <v>197</v>
      </c>
      <c r="H67" s="111" t="s">
        <v>40</v>
      </c>
      <c r="I67" s="12" t="s">
        <v>198</v>
      </c>
      <c r="J67" s="171" t="str">
        <f t="shared" si="6"/>
        <v>OLS; Tobit; response mapping</v>
      </c>
      <c r="K67" s="30" t="s">
        <v>30</v>
      </c>
      <c r="L67" s="87"/>
      <c r="M67" s="87"/>
      <c r="N67" s="34"/>
      <c r="O67" s="34"/>
      <c r="P67" s="37" t="s">
        <v>35</v>
      </c>
      <c r="Q67" s="37" t="s">
        <v>36</v>
      </c>
      <c r="R67" s="37"/>
      <c r="S67" s="34"/>
      <c r="T67" s="34"/>
      <c r="U67" s="34"/>
      <c r="V67" s="34"/>
      <c r="W67" s="535" t="s">
        <v>199</v>
      </c>
      <c r="X67" s="441"/>
      <c r="Y67" s="441"/>
      <c r="Z67" s="441"/>
      <c r="AA67" s="441"/>
      <c r="AB67" s="441"/>
      <c r="AC67" s="441"/>
      <c r="AD67" s="441"/>
      <c r="AE67" s="441"/>
      <c r="AF67" s="441"/>
      <c r="AG67" s="441"/>
      <c r="AH67" s="441"/>
      <c r="AI67" s="441"/>
      <c r="AJ67" s="441"/>
      <c r="AK67" s="441"/>
      <c r="AL67" s="441"/>
      <c r="AM67" s="441"/>
      <c r="AN67" s="441"/>
      <c r="AO67" s="441"/>
      <c r="AP67" s="441"/>
      <c r="AQ67" s="441"/>
      <c r="AR67" s="441"/>
      <c r="AS67" s="441"/>
      <c r="AT67" s="441"/>
      <c r="AU67" s="441"/>
      <c r="AV67" s="441"/>
      <c r="AW67" s="441"/>
      <c r="AX67" s="441"/>
      <c r="AY67" s="441"/>
      <c r="AZ67" s="441"/>
      <c r="BA67" s="441"/>
      <c r="BB67" s="441"/>
      <c r="BC67" s="441"/>
      <c r="BD67" s="441"/>
      <c r="BE67" s="441"/>
      <c r="BF67" s="441"/>
      <c r="BG67" s="441"/>
      <c r="BH67" s="441"/>
      <c r="BI67" s="441"/>
      <c r="BJ67" s="441"/>
      <c r="BK67" s="441"/>
      <c r="BL67" s="441"/>
      <c r="BM67" s="441"/>
      <c r="BN67" s="441"/>
    </row>
    <row r="68" spans="1:66" s="53" customFormat="1" ht="26.1" customHeight="1" thickBot="1">
      <c r="A68" s="429"/>
      <c r="B68" s="511"/>
      <c r="C68" s="74" t="s">
        <v>195</v>
      </c>
      <c r="D68" s="80" t="s">
        <v>196</v>
      </c>
      <c r="E68" s="118" t="str">
        <f t="shared" si="5"/>
        <v>Hospital Anxiety and Depression Scale (HADS)</v>
      </c>
      <c r="F68" s="118" t="s">
        <v>2</v>
      </c>
      <c r="G68" s="134" t="s">
        <v>200</v>
      </c>
      <c r="H68" s="118" t="s">
        <v>40</v>
      </c>
      <c r="I68" s="13" t="s">
        <v>201</v>
      </c>
      <c r="J68" s="174" t="str">
        <f t="shared" si="6"/>
        <v>OLS; Tobit; response mapping</v>
      </c>
      <c r="K68" s="28" t="s">
        <v>30</v>
      </c>
      <c r="L68" s="80"/>
      <c r="M68" s="80"/>
      <c r="N68" s="35"/>
      <c r="O68" s="35"/>
      <c r="P68" s="38" t="s">
        <v>35</v>
      </c>
      <c r="Q68" s="38" t="s">
        <v>36</v>
      </c>
      <c r="R68" s="38"/>
      <c r="S68" s="35"/>
      <c r="T68" s="35"/>
      <c r="U68" s="35"/>
      <c r="V68" s="35"/>
      <c r="W68" s="536"/>
      <c r="X68" s="441"/>
      <c r="Y68" s="441"/>
      <c r="Z68" s="441"/>
      <c r="AA68" s="441"/>
      <c r="AB68" s="441"/>
      <c r="AC68" s="441"/>
      <c r="AD68" s="441"/>
      <c r="AE68" s="441"/>
      <c r="AF68" s="441"/>
      <c r="AG68" s="441"/>
      <c r="AH68" s="441"/>
      <c r="AI68" s="441"/>
      <c r="AJ68" s="441"/>
      <c r="AK68" s="441"/>
      <c r="AL68" s="441"/>
      <c r="AM68" s="441"/>
      <c r="AN68" s="441"/>
      <c r="AO68" s="441"/>
      <c r="AP68" s="441"/>
      <c r="AQ68" s="441"/>
      <c r="AR68" s="441"/>
      <c r="AS68" s="441"/>
      <c r="AT68" s="441"/>
      <c r="AU68" s="441"/>
      <c r="AV68" s="441"/>
      <c r="AW68" s="441"/>
      <c r="AX68" s="441"/>
      <c r="AY68" s="441"/>
      <c r="AZ68" s="441"/>
      <c r="BA68" s="441"/>
      <c r="BB68" s="441"/>
      <c r="BC68" s="441"/>
      <c r="BD68" s="441"/>
      <c r="BE68" s="441"/>
      <c r="BF68" s="441"/>
      <c r="BG68" s="441"/>
      <c r="BH68" s="441"/>
      <c r="BI68" s="441"/>
      <c r="BJ68" s="441"/>
      <c r="BK68" s="441"/>
      <c r="BL68" s="441"/>
      <c r="BM68" s="441"/>
      <c r="BN68" s="441"/>
    </row>
    <row r="69" spans="1:66" s="53" customFormat="1" ht="26.1" customHeight="1" thickBot="1">
      <c r="A69" s="429"/>
      <c r="B69" s="511"/>
      <c r="C69" s="74" t="s">
        <v>195</v>
      </c>
      <c r="D69" s="80" t="s">
        <v>196</v>
      </c>
      <c r="E69" s="118" t="str">
        <f t="shared" si="5"/>
        <v>Hospital Anxiety and Depression Scale (HADS)</v>
      </c>
      <c r="F69" s="118" t="s">
        <v>8</v>
      </c>
      <c r="G69" s="118" t="s">
        <v>197</v>
      </c>
      <c r="H69" s="118" t="s">
        <v>40</v>
      </c>
      <c r="I69" s="13" t="s">
        <v>198</v>
      </c>
      <c r="J69" s="174" t="str">
        <f t="shared" si="6"/>
        <v>OLS</v>
      </c>
      <c r="K69" s="28" t="s">
        <v>30</v>
      </c>
      <c r="L69" s="80"/>
      <c r="M69" s="80"/>
      <c r="N69" s="35"/>
      <c r="O69" s="35"/>
      <c r="P69" s="35"/>
      <c r="Q69" s="35"/>
      <c r="R69" s="35"/>
      <c r="S69" s="35"/>
      <c r="T69" s="35"/>
      <c r="U69" s="35"/>
      <c r="V69" s="35"/>
      <c r="W69" s="536"/>
      <c r="X69" s="441"/>
      <c r="Y69" s="441"/>
      <c r="Z69" s="441"/>
      <c r="AA69" s="441"/>
      <c r="AB69" s="441"/>
      <c r="AC69" s="441"/>
      <c r="AD69" s="441"/>
      <c r="AE69" s="441"/>
      <c r="AF69" s="441"/>
      <c r="AG69" s="441"/>
      <c r="AH69" s="441"/>
      <c r="AI69" s="441"/>
      <c r="AJ69" s="441"/>
      <c r="AK69" s="441"/>
      <c r="AL69" s="441"/>
      <c r="AM69" s="441"/>
      <c r="AN69" s="441"/>
      <c r="AO69" s="441"/>
      <c r="AP69" s="441"/>
      <c r="AQ69" s="441"/>
      <c r="AR69" s="441"/>
      <c r="AS69" s="441"/>
      <c r="AT69" s="441"/>
      <c r="AU69" s="441"/>
      <c r="AV69" s="441"/>
      <c r="AW69" s="441"/>
      <c r="AX69" s="441"/>
      <c r="AY69" s="441"/>
      <c r="AZ69" s="441"/>
      <c r="BA69" s="441"/>
      <c r="BB69" s="441"/>
      <c r="BC69" s="441"/>
      <c r="BD69" s="441"/>
      <c r="BE69" s="441"/>
      <c r="BF69" s="441"/>
      <c r="BG69" s="441"/>
      <c r="BH69" s="441"/>
      <c r="BI69" s="441"/>
      <c r="BJ69" s="441"/>
      <c r="BK69" s="441"/>
      <c r="BL69" s="441"/>
      <c r="BM69" s="441"/>
      <c r="BN69" s="441"/>
    </row>
    <row r="70" spans="1:66" s="53" customFormat="1" ht="39" customHeight="1" thickBot="1">
      <c r="A70" s="429"/>
      <c r="B70" s="511"/>
      <c r="C70" s="74" t="s">
        <v>195</v>
      </c>
      <c r="D70" s="28" t="s">
        <v>202</v>
      </c>
      <c r="E70" s="118" t="str">
        <f t="shared" si="5"/>
        <v>Patient Health Questionnaire 9-item depression module (PHQ-9)</v>
      </c>
      <c r="F70" s="118" t="s">
        <v>8</v>
      </c>
      <c r="G70" s="134" t="s">
        <v>203</v>
      </c>
      <c r="H70" s="118" t="s">
        <v>40</v>
      </c>
      <c r="I70" s="13" t="s">
        <v>204</v>
      </c>
      <c r="J70" s="174" t="str">
        <f t="shared" si="6"/>
        <v>OLS; Tobit; response mapping</v>
      </c>
      <c r="K70" s="28" t="s">
        <v>30</v>
      </c>
      <c r="L70" s="80"/>
      <c r="M70" s="80"/>
      <c r="N70" s="35"/>
      <c r="O70" s="35"/>
      <c r="P70" s="38" t="s">
        <v>35</v>
      </c>
      <c r="Q70" s="38" t="s">
        <v>36</v>
      </c>
      <c r="R70" s="38"/>
      <c r="S70" s="35"/>
      <c r="T70" s="35"/>
      <c r="U70" s="35"/>
      <c r="V70" s="35"/>
      <c r="W70" s="536"/>
      <c r="X70" s="441"/>
      <c r="Y70" s="441"/>
      <c r="Z70" s="441"/>
      <c r="AA70" s="441"/>
      <c r="AB70" s="441"/>
      <c r="AC70" s="441"/>
      <c r="AD70" s="441"/>
      <c r="AE70" s="441"/>
      <c r="AF70" s="441"/>
      <c r="AG70" s="441"/>
      <c r="AH70" s="441"/>
      <c r="AI70" s="441"/>
      <c r="AJ70" s="441"/>
      <c r="AK70" s="441"/>
      <c r="AL70" s="441"/>
      <c r="AM70" s="441"/>
      <c r="AN70" s="441"/>
      <c r="AO70" s="441"/>
      <c r="AP70" s="441"/>
      <c r="AQ70" s="441"/>
      <c r="AR70" s="441"/>
      <c r="AS70" s="441"/>
      <c r="AT70" s="441"/>
      <c r="AU70" s="441"/>
      <c r="AV70" s="441"/>
      <c r="AW70" s="441"/>
      <c r="AX70" s="441"/>
      <c r="AY70" s="441"/>
      <c r="AZ70" s="441"/>
      <c r="BA70" s="441"/>
      <c r="BB70" s="441"/>
      <c r="BC70" s="441"/>
      <c r="BD70" s="441"/>
      <c r="BE70" s="441"/>
      <c r="BF70" s="441"/>
      <c r="BG70" s="441"/>
      <c r="BH70" s="441"/>
      <c r="BI70" s="441"/>
      <c r="BJ70" s="441"/>
      <c r="BK70" s="441"/>
      <c r="BL70" s="441"/>
      <c r="BM70" s="441"/>
      <c r="BN70" s="441"/>
    </row>
    <row r="71" spans="1:66" s="53" customFormat="1" ht="26.1" customHeight="1" thickBot="1">
      <c r="A71" s="429"/>
      <c r="B71" s="511"/>
      <c r="C71" s="74" t="s">
        <v>195</v>
      </c>
      <c r="D71" s="80" t="s">
        <v>205</v>
      </c>
      <c r="E71" s="118" t="str">
        <f t="shared" si="5"/>
        <v>Generalised Anxiety Disorder Assessment (GAD-7)</v>
      </c>
      <c r="F71" s="134" t="s">
        <v>8</v>
      </c>
      <c r="G71" s="134" t="s">
        <v>203</v>
      </c>
      <c r="H71" s="118" t="s">
        <v>40</v>
      </c>
      <c r="I71" s="13" t="s">
        <v>204</v>
      </c>
      <c r="J71" s="174" t="str">
        <f t="shared" si="6"/>
        <v>Tobit; response mapping</v>
      </c>
      <c r="K71" s="80"/>
      <c r="L71" s="80"/>
      <c r="M71" s="80"/>
      <c r="N71" s="35"/>
      <c r="O71" s="35"/>
      <c r="P71" s="38" t="s">
        <v>35</v>
      </c>
      <c r="Q71" s="38" t="s">
        <v>36</v>
      </c>
      <c r="R71" s="38"/>
      <c r="S71" s="35"/>
      <c r="T71" s="35"/>
      <c r="U71" s="35"/>
      <c r="V71" s="35"/>
      <c r="W71" s="536"/>
      <c r="X71" s="441"/>
      <c r="Y71" s="441"/>
      <c r="Z71" s="441"/>
      <c r="AA71" s="441"/>
      <c r="AB71" s="441"/>
      <c r="AC71" s="441"/>
      <c r="AD71" s="441"/>
      <c r="AE71" s="441"/>
      <c r="AF71" s="441"/>
      <c r="AG71" s="441"/>
      <c r="AH71" s="441"/>
      <c r="AI71" s="441"/>
      <c r="AJ71" s="441"/>
      <c r="AK71" s="441"/>
      <c r="AL71" s="441"/>
      <c r="AM71" s="441"/>
      <c r="AN71" s="441"/>
      <c r="AO71" s="441"/>
      <c r="AP71" s="441"/>
      <c r="AQ71" s="441"/>
      <c r="AR71" s="441"/>
      <c r="AS71" s="441"/>
      <c r="AT71" s="441"/>
      <c r="AU71" s="441"/>
      <c r="AV71" s="441"/>
      <c r="AW71" s="441"/>
      <c r="AX71" s="441"/>
      <c r="AY71" s="441"/>
      <c r="AZ71" s="441"/>
      <c r="BA71" s="441"/>
      <c r="BB71" s="441"/>
      <c r="BC71" s="441"/>
      <c r="BD71" s="441"/>
      <c r="BE71" s="441"/>
      <c r="BF71" s="441"/>
      <c r="BG71" s="441"/>
      <c r="BH71" s="441"/>
      <c r="BI71" s="441"/>
      <c r="BJ71" s="441"/>
      <c r="BK71" s="441"/>
      <c r="BL71" s="441"/>
      <c r="BM71" s="441"/>
      <c r="BN71" s="441"/>
    </row>
    <row r="72" spans="1:66" s="53" customFormat="1" ht="51.95" customHeight="1" thickBot="1">
      <c r="A72" s="429"/>
      <c r="B72" s="511"/>
      <c r="C72" s="74" t="s">
        <v>195</v>
      </c>
      <c r="D72" s="80" t="s">
        <v>206</v>
      </c>
      <c r="E72" s="118" t="str">
        <f t="shared" si="5"/>
        <v>Generalised Anxiety Disorder Assessment (GAD-7) and Patient Health Questionnaire (PHQ-9)</v>
      </c>
      <c r="F72" s="134" t="s">
        <v>8</v>
      </c>
      <c r="G72" s="134" t="s">
        <v>203</v>
      </c>
      <c r="H72" s="118" t="s">
        <v>40</v>
      </c>
      <c r="I72" s="13" t="s">
        <v>204</v>
      </c>
      <c r="J72" s="173" t="s">
        <v>123</v>
      </c>
      <c r="K72" s="80"/>
      <c r="L72" s="80"/>
      <c r="M72" s="80"/>
      <c r="N72" s="35"/>
      <c r="O72" s="35"/>
      <c r="P72" s="35"/>
      <c r="Q72" s="35"/>
      <c r="R72" s="35"/>
      <c r="S72" s="35"/>
      <c r="T72" s="35"/>
      <c r="U72" s="35"/>
      <c r="V72" s="35"/>
      <c r="W72" s="536"/>
      <c r="X72" s="441"/>
      <c r="Y72" s="441"/>
      <c r="Z72" s="441"/>
      <c r="AA72" s="441"/>
      <c r="AB72" s="441"/>
      <c r="AC72" s="441"/>
      <c r="AD72" s="441"/>
      <c r="AE72" s="441"/>
      <c r="AF72" s="441"/>
      <c r="AG72" s="441"/>
      <c r="AH72" s="441"/>
      <c r="AI72" s="441"/>
      <c r="AJ72" s="441"/>
      <c r="AK72" s="441"/>
      <c r="AL72" s="441"/>
      <c r="AM72" s="441"/>
      <c r="AN72" s="441"/>
      <c r="AO72" s="441"/>
      <c r="AP72" s="441"/>
      <c r="AQ72" s="441"/>
      <c r="AR72" s="441"/>
      <c r="AS72" s="441"/>
      <c r="AT72" s="441"/>
      <c r="AU72" s="441"/>
      <c r="AV72" s="441"/>
      <c r="AW72" s="441"/>
      <c r="AX72" s="441"/>
      <c r="AY72" s="441"/>
      <c r="AZ72" s="441"/>
      <c r="BA72" s="441"/>
      <c r="BB72" s="441"/>
      <c r="BC72" s="441"/>
      <c r="BD72" s="441"/>
      <c r="BE72" s="441"/>
      <c r="BF72" s="441"/>
      <c r="BG72" s="441"/>
      <c r="BH72" s="441"/>
      <c r="BI72" s="441"/>
      <c r="BJ72" s="441"/>
      <c r="BK72" s="441"/>
      <c r="BL72" s="441"/>
      <c r="BM72" s="441"/>
      <c r="BN72" s="441"/>
    </row>
    <row r="73" spans="1:66" ht="39" customHeight="1" thickBot="1">
      <c r="B73" s="511"/>
      <c r="C73" s="74" t="s">
        <v>195</v>
      </c>
      <c r="D73" s="80" t="s">
        <v>207</v>
      </c>
      <c r="E73" s="118" t="str">
        <f t="shared" si="5"/>
        <v>Clinical Outcomes in Routine Evaluation – Outcome Measure (CORE-OM)</v>
      </c>
      <c r="F73" s="134" t="s">
        <v>8</v>
      </c>
      <c r="G73" s="134" t="s">
        <v>203</v>
      </c>
      <c r="H73" s="118" t="s">
        <v>40</v>
      </c>
      <c r="I73" s="13" t="s">
        <v>204</v>
      </c>
      <c r="J73" s="174" t="str">
        <f t="shared" ref="J73:J89" si="7">CONCATENATE(IF(K73="","",CONCATENATE(K73,IF(COUNTA(K73:S73)=COUNTA(K73),"","; "))),IF(L73="","",CONCATENATE(L73,IF(COUNTA(K73:S73)=COUNTA(K73:L73),"","; "))),IF(M73="","",CONCATENATE(M73,IF(COUNTA(K73:S73)=COUNTA(K73:M73),"","; "))),IF(N73="","",CONCATENATE(N73,IF(COUNTA(K73:S73)=COUNTA(K73:N73),"","; "))),IF(O73="","",CONCATENATE(O73,IF(COUNTA(K73:S73)=COUNTA(K73:O73),"","; "))),IF(P73="","",CONCATENATE(P73,IF(COUNTA(K73:S73)=COUNTA(K73:P73),"","; "))),IF(Q73="","",CONCATENATE(Q73,IF(COUNTA(K73:S73)=COUNTA(K73:Q73),"","; "))),IF(S73="","",S73))</f>
        <v>OLS; Tobit; response mapping</v>
      </c>
      <c r="K73" s="28" t="s">
        <v>30</v>
      </c>
      <c r="L73" s="80"/>
      <c r="M73" s="80"/>
      <c r="N73" s="35"/>
      <c r="O73" s="35"/>
      <c r="P73" s="38" t="s">
        <v>35</v>
      </c>
      <c r="Q73" s="38" t="s">
        <v>36</v>
      </c>
      <c r="R73" s="38"/>
      <c r="S73" s="35"/>
      <c r="T73" s="35"/>
      <c r="U73" s="35"/>
      <c r="V73" s="35"/>
      <c r="W73" s="129" t="s">
        <v>208</v>
      </c>
    </row>
    <row r="74" spans="1:66" ht="26.1" customHeight="1" thickBot="1">
      <c r="B74" s="512"/>
      <c r="C74" s="74" t="s">
        <v>195</v>
      </c>
      <c r="D74" s="50" t="s">
        <v>209</v>
      </c>
      <c r="E74" s="81" t="str">
        <f t="shared" si="5"/>
        <v>General Health Questionnaire (GHQ-12)</v>
      </c>
      <c r="F74" s="198" t="s">
        <v>8</v>
      </c>
      <c r="G74" s="198" t="s">
        <v>210</v>
      </c>
      <c r="H74" s="198" t="s">
        <v>40</v>
      </c>
      <c r="I74" s="105" t="s">
        <v>211</v>
      </c>
      <c r="J74" s="264" t="str">
        <f t="shared" si="7"/>
        <v>OLS; response mapping</v>
      </c>
      <c r="K74" s="31" t="s">
        <v>30</v>
      </c>
      <c r="L74" s="116"/>
      <c r="M74" s="116"/>
      <c r="N74" s="138"/>
      <c r="O74" s="138"/>
      <c r="P74" s="138"/>
      <c r="Q74" s="39" t="s">
        <v>36</v>
      </c>
      <c r="R74" s="39"/>
      <c r="S74" s="138"/>
      <c r="T74" s="138"/>
      <c r="U74" s="138"/>
      <c r="V74" s="138"/>
      <c r="W74" s="139"/>
    </row>
    <row r="75" spans="1:66" ht="39" customHeight="1" thickBot="1">
      <c r="B75" s="69" t="s">
        <v>212</v>
      </c>
      <c r="C75" s="70" t="s">
        <v>213</v>
      </c>
      <c r="D75" s="67" t="s">
        <v>214</v>
      </c>
      <c r="E75" s="111" t="str">
        <f t="shared" si="5"/>
        <v>Oral Health Impact Profile (OHIP)</v>
      </c>
      <c r="F75" s="72" t="s">
        <v>2</v>
      </c>
      <c r="G75" s="72" t="s">
        <v>215</v>
      </c>
      <c r="H75" s="72" t="s">
        <v>55</v>
      </c>
      <c r="I75" s="119">
        <v>250</v>
      </c>
      <c r="J75" s="197" t="str">
        <f t="shared" si="7"/>
        <v>Tobit</v>
      </c>
      <c r="K75" s="67"/>
      <c r="L75" s="67"/>
      <c r="M75" s="67"/>
      <c r="N75" s="36"/>
      <c r="O75" s="36"/>
      <c r="P75" s="68" t="s">
        <v>35</v>
      </c>
      <c r="Q75" s="36"/>
      <c r="R75" s="36"/>
      <c r="S75" s="36"/>
      <c r="T75" s="36"/>
      <c r="U75" s="36"/>
      <c r="V75" s="36"/>
      <c r="W75" s="5"/>
    </row>
    <row r="76" spans="1:66" ht="20.25" customHeight="1" thickBot="1">
      <c r="B76" s="526" t="s">
        <v>216</v>
      </c>
      <c r="C76" s="99" t="s">
        <v>217</v>
      </c>
      <c r="D76" s="87" t="s">
        <v>218</v>
      </c>
      <c r="E76" s="518" t="str">
        <f t="shared" si="5"/>
        <v>25-item Visual Functioning Questionnaire (VFQ-25)</v>
      </c>
      <c r="F76" s="111" t="s">
        <v>2</v>
      </c>
      <c r="G76" s="111" t="s">
        <v>219</v>
      </c>
      <c r="H76" s="111" t="s">
        <v>15</v>
      </c>
      <c r="I76" s="164" t="s">
        <v>220</v>
      </c>
      <c r="J76" s="171" t="str">
        <f t="shared" si="7"/>
        <v>OLS; CLAD; Tobit</v>
      </c>
      <c r="K76" s="87" t="s">
        <v>30</v>
      </c>
      <c r="L76" s="87"/>
      <c r="M76" s="87"/>
      <c r="N76" s="34"/>
      <c r="O76" s="127" t="s">
        <v>34</v>
      </c>
      <c r="P76" s="127" t="s">
        <v>35</v>
      </c>
      <c r="Q76" s="127"/>
      <c r="R76" s="127"/>
      <c r="S76" s="127"/>
      <c r="T76" s="34"/>
      <c r="U76" s="34"/>
      <c r="V76" s="34"/>
      <c r="W76" s="515"/>
    </row>
    <row r="77" spans="1:66" ht="18.75" customHeight="1" thickBot="1">
      <c r="B77" s="527"/>
      <c r="C77" s="112" t="s">
        <v>217</v>
      </c>
      <c r="D77" s="116" t="s">
        <v>218</v>
      </c>
      <c r="E77" s="519"/>
      <c r="F77" s="198" t="s">
        <v>8</v>
      </c>
      <c r="G77" s="198" t="s">
        <v>219</v>
      </c>
      <c r="H77" s="198" t="s">
        <v>15</v>
      </c>
      <c r="I77" s="183" t="s">
        <v>221</v>
      </c>
      <c r="J77" s="264" t="str">
        <f t="shared" si="7"/>
        <v>OLS; CLAD; Tobit</v>
      </c>
      <c r="K77" s="87" t="s">
        <v>30</v>
      </c>
      <c r="L77" s="87"/>
      <c r="M77" s="87"/>
      <c r="N77" s="34"/>
      <c r="O77" s="127" t="s">
        <v>34</v>
      </c>
      <c r="P77" s="127" t="s">
        <v>35</v>
      </c>
      <c r="Q77" s="211"/>
      <c r="R77" s="211"/>
      <c r="S77" s="138"/>
      <c r="T77" s="138"/>
      <c r="U77" s="138"/>
      <c r="V77" s="138"/>
      <c r="W77" s="517"/>
    </row>
    <row r="78" spans="1:66" ht="51.95" customHeight="1" thickBot="1">
      <c r="B78" s="206" t="s">
        <v>222</v>
      </c>
      <c r="C78" s="208" t="s">
        <v>223</v>
      </c>
      <c r="D78" s="117" t="s">
        <v>224</v>
      </c>
      <c r="E78" s="79" t="str">
        <f t="shared" ref="E78:E85" si="8">D78</f>
        <v>Quality of Life-Assessment for Growth Hormone Deficiency in Adults (QoL-AGHDA)</v>
      </c>
      <c r="F78" s="79" t="s">
        <v>2</v>
      </c>
      <c r="G78" s="79" t="s">
        <v>225</v>
      </c>
      <c r="H78" s="79" t="s">
        <v>9</v>
      </c>
      <c r="I78" s="165">
        <v>1026</v>
      </c>
      <c r="J78" s="264" t="str">
        <f t="shared" si="7"/>
        <v>Unclear</v>
      </c>
      <c r="K78" s="87" t="s">
        <v>123</v>
      </c>
      <c r="L78" s="87"/>
      <c r="M78" s="87"/>
      <c r="N78" s="34"/>
      <c r="O78" s="127"/>
      <c r="P78" s="127"/>
      <c r="Q78" s="125"/>
      <c r="R78" s="125"/>
      <c r="S78" s="137"/>
      <c r="T78" s="137"/>
      <c r="U78" s="137"/>
      <c r="V78" s="137"/>
      <c r="W78" s="140"/>
    </row>
    <row r="79" spans="1:66" ht="26.1" customHeight="1" thickBot="1">
      <c r="B79" s="526" t="s">
        <v>226</v>
      </c>
      <c r="C79" s="99" t="s">
        <v>227</v>
      </c>
      <c r="D79" s="87" t="s">
        <v>228</v>
      </c>
      <c r="E79" s="158" t="str">
        <f t="shared" si="8"/>
        <v>Inflammatory Bowel Disease Questionnaire (IBDQ)</v>
      </c>
      <c r="F79" s="111" t="s">
        <v>2</v>
      </c>
      <c r="G79" s="111" t="s">
        <v>229</v>
      </c>
      <c r="H79" s="111" t="s">
        <v>12</v>
      </c>
      <c r="I79" s="164">
        <v>3320</v>
      </c>
      <c r="J79" s="171" t="str">
        <f t="shared" si="7"/>
        <v>Linear mixed models</v>
      </c>
      <c r="K79" s="87" t="s">
        <v>230</v>
      </c>
      <c r="L79" s="87"/>
      <c r="M79" s="87"/>
      <c r="N79" s="34"/>
      <c r="O79" s="34"/>
      <c r="P79" s="34"/>
      <c r="Q79" s="127"/>
      <c r="R79" s="127"/>
      <c r="S79" s="268"/>
      <c r="T79" s="34"/>
      <c r="U79" s="34"/>
      <c r="V79" s="34"/>
      <c r="W79" s="515"/>
    </row>
    <row r="80" spans="1:66" ht="26.1" customHeight="1" thickBot="1">
      <c r="B80" s="541"/>
      <c r="C80" s="101" t="s">
        <v>227</v>
      </c>
      <c r="D80" s="80" t="s">
        <v>231</v>
      </c>
      <c r="E80" s="118" t="str">
        <f t="shared" si="8"/>
        <v>Crohn's Disease Activity Index (CDAI)</v>
      </c>
      <c r="F80" s="118" t="s">
        <v>2</v>
      </c>
      <c r="G80" s="118" t="s">
        <v>229</v>
      </c>
      <c r="H80" s="118" t="s">
        <v>12</v>
      </c>
      <c r="I80" s="166">
        <v>3575</v>
      </c>
      <c r="J80" s="174" t="str">
        <f t="shared" si="7"/>
        <v>Linear mixed models</v>
      </c>
      <c r="K80" s="87" t="s">
        <v>230</v>
      </c>
      <c r="L80" s="80"/>
      <c r="M80" s="80"/>
      <c r="N80" s="35"/>
      <c r="O80" s="35"/>
      <c r="P80" s="35"/>
      <c r="Q80" s="35"/>
      <c r="R80" s="35"/>
      <c r="S80" s="269"/>
      <c r="T80" s="35"/>
      <c r="U80" s="35"/>
      <c r="V80" s="35"/>
      <c r="W80" s="516"/>
    </row>
    <row r="81" spans="1:66" ht="26.1" customHeight="1" thickBot="1">
      <c r="B81" s="541"/>
      <c r="C81" s="101" t="s">
        <v>227</v>
      </c>
      <c r="D81" s="80" t="s">
        <v>228</v>
      </c>
      <c r="E81" s="118" t="str">
        <f t="shared" si="8"/>
        <v>Inflammatory Bowel Disease Questionnaire (IBDQ)</v>
      </c>
      <c r="F81" s="118" t="s">
        <v>8</v>
      </c>
      <c r="G81" s="118" t="s">
        <v>229</v>
      </c>
      <c r="H81" s="118" t="s">
        <v>12</v>
      </c>
      <c r="I81" s="166">
        <v>3230</v>
      </c>
      <c r="J81" s="174" t="str">
        <f t="shared" si="7"/>
        <v>Linear mixed models</v>
      </c>
      <c r="K81" s="87" t="s">
        <v>230</v>
      </c>
      <c r="L81" s="80"/>
      <c r="M81" s="80"/>
      <c r="N81" s="35"/>
      <c r="O81" s="35"/>
      <c r="P81" s="35"/>
      <c r="Q81" s="123"/>
      <c r="R81" s="123"/>
      <c r="S81" s="269"/>
      <c r="T81" s="35"/>
      <c r="U81" s="35"/>
      <c r="V81" s="35"/>
      <c r="W81" s="516"/>
    </row>
    <row r="82" spans="1:66" ht="26.1" customHeight="1" thickBot="1">
      <c r="B82" s="527"/>
      <c r="C82" s="112" t="s">
        <v>227</v>
      </c>
      <c r="D82" s="116" t="s">
        <v>231</v>
      </c>
      <c r="E82" s="81" t="str">
        <f t="shared" si="8"/>
        <v>Crohn's Disease Activity Index (CDAI)</v>
      </c>
      <c r="F82" s="198" t="s">
        <v>8</v>
      </c>
      <c r="G82" s="198" t="s">
        <v>229</v>
      </c>
      <c r="H82" s="198" t="s">
        <v>12</v>
      </c>
      <c r="I82" s="183">
        <v>3640</v>
      </c>
      <c r="J82" s="220" t="str">
        <f t="shared" si="7"/>
        <v>Linear mixed models</v>
      </c>
      <c r="K82" s="87" t="s">
        <v>230</v>
      </c>
      <c r="L82" s="116"/>
      <c r="M82" s="116"/>
      <c r="N82" s="138"/>
      <c r="O82" s="138"/>
      <c r="P82" s="138"/>
      <c r="Q82" s="138"/>
      <c r="R82" s="138"/>
      <c r="S82" s="270"/>
      <c r="T82" s="138"/>
      <c r="U82" s="138"/>
      <c r="V82" s="138"/>
      <c r="W82" s="517"/>
    </row>
    <row r="83" spans="1:66" ht="51.95" customHeight="1" thickBot="1">
      <c r="B83" s="233" t="s">
        <v>232</v>
      </c>
      <c r="C83" s="208" t="s">
        <v>233</v>
      </c>
      <c r="D83" s="117" t="s">
        <v>234</v>
      </c>
      <c r="E83" s="158" t="str">
        <f t="shared" si="8"/>
        <v>Minnesota Living with Heart Failure Questionnaire (MLWHF)</v>
      </c>
      <c r="F83" s="79" t="s">
        <v>2</v>
      </c>
      <c r="G83" s="79" t="s">
        <v>235</v>
      </c>
      <c r="H83" s="79" t="s">
        <v>7</v>
      </c>
      <c r="I83" s="327" t="s">
        <v>236</v>
      </c>
      <c r="J83" s="320" t="str">
        <f t="shared" si="7"/>
        <v>Linear mixed models</v>
      </c>
      <c r="K83" s="328" t="s">
        <v>230</v>
      </c>
      <c r="L83" s="117"/>
      <c r="M83" s="117"/>
      <c r="N83" s="137"/>
      <c r="O83" s="137"/>
      <c r="P83" s="137"/>
      <c r="Q83" s="137"/>
      <c r="R83" s="137"/>
      <c r="S83" s="40"/>
      <c r="T83" s="137"/>
      <c r="U83" s="137"/>
      <c r="V83" s="137"/>
      <c r="W83" s="145"/>
    </row>
    <row r="84" spans="1:66" s="311" customFormat="1" ht="65.099999999999994" customHeight="1" thickBot="1">
      <c r="A84" s="433"/>
      <c r="B84" s="324" t="s">
        <v>237</v>
      </c>
      <c r="C84" s="323" t="s">
        <v>238</v>
      </c>
      <c r="D84" s="301" t="s">
        <v>239</v>
      </c>
      <c r="E84" s="158" t="str">
        <f t="shared" si="8"/>
        <v>Edinburgh Postnatal Depression Scale</v>
      </c>
      <c r="F84" s="298" t="s">
        <v>2</v>
      </c>
      <c r="G84" s="298" t="s">
        <v>210</v>
      </c>
      <c r="H84" s="298" t="s">
        <v>40</v>
      </c>
      <c r="I84" s="321">
        <v>1068</v>
      </c>
      <c r="J84" s="466" t="str">
        <f>CONCATENATE(IF(K84="","",CONCATENATE(K84,IF(COUNTA(K84:S84)=COUNTA(K84),"","; "))),IF(L84="","",CONCATENATE(L84,IF(COUNTA(K84:S84)=COUNTA(K84:L84),"","; "))),IF(M84="","",CONCATENATE(M84,IF(COUNTA(K84:S84)=COUNTA(K84:M84),"","; "))),IF(N84="","",CONCATENATE(N84,IF(COUNTA(K84:S84)=COUNTA(K84:N84),"","; "))),IF(O84="","",CONCATENATE(O84,IF(COUNTA(K84:S84)=COUNTA(K84:O84),"","; "))),IF(P84="","",CONCATENATE(P84,IF(COUNTA(K84:S84)=COUNTA(K84:P84),"","; "))),IF(Q84="","",CONCATENATE(Q84,IF(COUNTA(K84:S84)=COUNTA(K84:Q84),"","; "))),IF(R84="","",CONCATENATE(R84,IF(COUNTA(K84:S84)=COUNTA(K84:R84),"","; "))),IF(S84="","",S84))</f>
        <v>OLS; GLM; 2-part; Tobit; ALDVVM</v>
      </c>
      <c r="K84" s="329" t="s">
        <v>30</v>
      </c>
      <c r="L84" s="325" t="s">
        <v>31</v>
      </c>
      <c r="M84" s="325"/>
      <c r="N84" s="326" t="s">
        <v>33</v>
      </c>
      <c r="O84" s="302"/>
      <c r="P84" s="302" t="s">
        <v>35</v>
      </c>
      <c r="Q84" s="302"/>
      <c r="R84" s="302"/>
      <c r="S84" s="322" t="s">
        <v>240</v>
      </c>
      <c r="T84" s="302"/>
      <c r="U84" s="302"/>
      <c r="V84" s="302"/>
      <c r="W84" s="308"/>
      <c r="X84" s="444"/>
      <c r="Y84" s="444"/>
      <c r="Z84" s="444"/>
      <c r="AA84" s="444"/>
      <c r="AB84" s="444"/>
      <c r="AC84" s="444"/>
      <c r="AD84" s="444"/>
      <c r="AE84" s="444"/>
      <c r="AF84" s="444"/>
      <c r="AG84" s="444"/>
      <c r="AH84" s="444"/>
      <c r="AI84" s="444"/>
      <c r="AJ84" s="444"/>
      <c r="AK84" s="444"/>
      <c r="AL84" s="444"/>
      <c r="AM84" s="444"/>
      <c r="AN84" s="444"/>
      <c r="AO84" s="444"/>
      <c r="AP84" s="444"/>
      <c r="AQ84" s="444"/>
      <c r="AR84" s="444"/>
      <c r="AS84" s="444"/>
      <c r="AT84" s="444"/>
      <c r="AU84" s="444"/>
      <c r="AV84" s="444"/>
      <c r="AW84" s="444"/>
      <c r="AX84" s="444"/>
      <c r="AY84" s="444"/>
      <c r="AZ84" s="444"/>
      <c r="BA84" s="444"/>
      <c r="BB84" s="444"/>
      <c r="BC84" s="444"/>
      <c r="BD84" s="444"/>
      <c r="BE84" s="444"/>
      <c r="BF84" s="444"/>
      <c r="BG84" s="444"/>
      <c r="BH84" s="444"/>
      <c r="BI84" s="444"/>
      <c r="BJ84" s="444"/>
      <c r="BK84" s="444"/>
      <c r="BL84" s="444"/>
      <c r="BM84" s="444"/>
      <c r="BN84" s="444"/>
    </row>
    <row r="85" spans="1:66" ht="26.1" customHeight="1">
      <c r="B85" s="541" t="s">
        <v>241</v>
      </c>
      <c r="C85" s="218" t="s">
        <v>242</v>
      </c>
      <c r="D85" s="93" t="s">
        <v>150</v>
      </c>
      <c r="E85" s="518" t="str">
        <f t="shared" si="8"/>
        <v>Health Assessment Questionnaire Disability Index (HAQ-DI)</v>
      </c>
      <c r="F85" s="81" t="s">
        <v>2</v>
      </c>
      <c r="G85" s="81" t="s">
        <v>73</v>
      </c>
      <c r="H85" s="81" t="s">
        <v>54</v>
      </c>
      <c r="I85" s="86">
        <v>235</v>
      </c>
      <c r="J85" s="261" t="str">
        <f t="shared" si="7"/>
        <v>OLS</v>
      </c>
      <c r="K85" s="93" t="s">
        <v>30</v>
      </c>
      <c r="L85" s="93"/>
      <c r="M85" s="93"/>
      <c r="N85" s="44"/>
      <c r="O85" s="44"/>
      <c r="P85" s="44"/>
      <c r="Q85" s="94"/>
      <c r="R85" s="94"/>
      <c r="S85" s="44"/>
      <c r="T85" s="44"/>
      <c r="U85" s="44"/>
      <c r="V85" s="44"/>
      <c r="W85" s="515"/>
    </row>
    <row r="86" spans="1:66" ht="26.1" customHeight="1" thickBot="1">
      <c r="B86" s="541"/>
      <c r="C86" s="208" t="s">
        <v>242</v>
      </c>
      <c r="D86" s="117" t="s">
        <v>150</v>
      </c>
      <c r="E86" s="538"/>
      <c r="F86" s="79" t="s">
        <v>6</v>
      </c>
      <c r="G86" s="79" t="s">
        <v>73</v>
      </c>
      <c r="H86" s="79" t="s">
        <v>54</v>
      </c>
      <c r="I86" s="165">
        <v>206</v>
      </c>
      <c r="J86" s="220" t="str">
        <f t="shared" si="7"/>
        <v>OLS</v>
      </c>
      <c r="K86" s="117" t="s">
        <v>30</v>
      </c>
      <c r="L86" s="117"/>
      <c r="M86" s="117"/>
      <c r="N86" s="137"/>
      <c r="O86" s="137"/>
      <c r="P86" s="137"/>
      <c r="Q86" s="125"/>
      <c r="R86" s="125"/>
      <c r="S86" s="137"/>
      <c r="T86" s="137"/>
      <c r="U86" s="137"/>
      <c r="V86" s="137"/>
      <c r="W86" s="516"/>
    </row>
    <row r="87" spans="1:66" ht="128.25" customHeight="1" thickBot="1">
      <c r="A87" s="431"/>
      <c r="B87" s="73" t="s">
        <v>243</v>
      </c>
      <c r="C87" s="243" t="s">
        <v>244</v>
      </c>
      <c r="D87" s="67" t="s">
        <v>245</v>
      </c>
      <c r="E87" s="72" t="str">
        <f>D87</f>
        <v>World Health Organization Quality of Life for HIV-abbreviated version (WHOQOL-HIV Bref)</v>
      </c>
      <c r="F87" s="72" t="s">
        <v>2</v>
      </c>
      <c r="G87" s="72" t="s">
        <v>246</v>
      </c>
      <c r="H87" s="72" t="s">
        <v>26</v>
      </c>
      <c r="I87" s="119">
        <v>1526</v>
      </c>
      <c r="J87" s="197" t="str">
        <f t="shared" si="7"/>
        <v>Tweedie Generalized Linear Model (GLM); Log-Normal-Binomial Hurdle Model; Gamma-Binomial Hurdle Model; Normal/Gaussian Tobit Model; response mapping (Multinomial Logistic Models)</v>
      </c>
      <c r="K87" s="67"/>
      <c r="L87" s="67" t="s">
        <v>247</v>
      </c>
      <c r="M87" s="67"/>
      <c r="N87" s="68" t="s">
        <v>248</v>
      </c>
      <c r="O87" s="36"/>
      <c r="P87" s="68" t="s">
        <v>249</v>
      </c>
      <c r="Q87" s="68" t="s">
        <v>250</v>
      </c>
      <c r="R87" s="68"/>
      <c r="S87" s="36"/>
      <c r="T87" s="36"/>
      <c r="U87" s="36"/>
      <c r="V87" s="36"/>
      <c r="W87" s="185"/>
    </row>
    <row r="88" spans="1:66" ht="51.95" customHeight="1" thickBot="1">
      <c r="B88" s="206" t="s">
        <v>251</v>
      </c>
      <c r="C88" s="208" t="s">
        <v>252</v>
      </c>
      <c r="D88" s="117" t="s">
        <v>253</v>
      </c>
      <c r="E88" s="79" t="str">
        <f>D88</f>
        <v>University of Washington Quality of Life questionnaire version 4 (UW QOL v4)</v>
      </c>
      <c r="F88" s="79" t="s">
        <v>2</v>
      </c>
      <c r="G88" s="131" t="s">
        <v>168</v>
      </c>
      <c r="H88" s="131" t="s">
        <v>5</v>
      </c>
      <c r="I88" s="11">
        <v>89</v>
      </c>
      <c r="J88" s="220" t="str">
        <f t="shared" si="7"/>
        <v>OLS</v>
      </c>
      <c r="K88" s="61" t="s">
        <v>30</v>
      </c>
      <c r="L88" s="117"/>
      <c r="M88" s="117"/>
      <c r="N88" s="137"/>
      <c r="O88" s="137"/>
      <c r="P88" s="137"/>
      <c r="Q88" s="125"/>
      <c r="R88" s="125"/>
      <c r="S88" s="137"/>
      <c r="T88" s="137"/>
      <c r="U88" s="137"/>
      <c r="V88" s="137" t="s">
        <v>254</v>
      </c>
      <c r="W88" s="233" t="s">
        <v>255</v>
      </c>
    </row>
    <row r="89" spans="1:66" ht="26.1" customHeight="1" thickBot="1">
      <c r="B89" s="526" t="s">
        <v>256</v>
      </c>
      <c r="C89" s="195" t="s">
        <v>257</v>
      </c>
      <c r="D89" s="103" t="s">
        <v>258</v>
      </c>
      <c r="E89" s="518" t="str">
        <f>D89</f>
        <v>AUDIT-C Scores</v>
      </c>
      <c r="F89" s="111" t="s">
        <v>2</v>
      </c>
      <c r="G89" s="133" t="s">
        <v>259</v>
      </c>
      <c r="H89" s="133" t="s">
        <v>62</v>
      </c>
      <c r="I89" s="12">
        <v>17440</v>
      </c>
      <c r="J89" s="507" t="str">
        <f t="shared" si="7"/>
        <v>GLM; Method of recycled predictions applied to obtain average adjusted mean preference weights</v>
      </c>
      <c r="K89" s="115"/>
      <c r="L89" s="149" t="s">
        <v>31</v>
      </c>
      <c r="M89" s="149"/>
      <c r="N89" s="136"/>
      <c r="O89" s="136"/>
      <c r="P89" s="136"/>
      <c r="Q89" s="146"/>
      <c r="R89" s="146"/>
      <c r="S89" s="146" t="s">
        <v>260</v>
      </c>
      <c r="T89" s="503"/>
      <c r="U89" s="503"/>
      <c r="V89" s="136"/>
      <c r="W89" s="510"/>
    </row>
    <row r="90" spans="1:66" ht="39" customHeight="1" thickBot="1">
      <c r="B90" s="527"/>
      <c r="C90" s="195" t="s">
        <v>257</v>
      </c>
      <c r="D90" s="103" t="s">
        <v>258</v>
      </c>
      <c r="E90" s="519"/>
      <c r="F90" s="79" t="s">
        <v>8</v>
      </c>
      <c r="G90" s="131" t="s">
        <v>259</v>
      </c>
      <c r="H90" s="131" t="s">
        <v>62</v>
      </c>
      <c r="I90" s="11">
        <v>17440</v>
      </c>
      <c r="J90" s="508"/>
      <c r="K90" s="61"/>
      <c r="L90" s="117" t="s">
        <v>31</v>
      </c>
      <c r="M90" s="117"/>
      <c r="N90" s="137"/>
      <c r="O90" s="137"/>
      <c r="P90" s="137"/>
      <c r="Q90" s="125"/>
      <c r="R90" s="125"/>
      <c r="S90" s="146" t="s">
        <v>260</v>
      </c>
      <c r="T90" s="504"/>
      <c r="U90" s="504"/>
      <c r="V90" s="137"/>
      <c r="W90" s="512"/>
    </row>
    <row r="91" spans="1:66" s="341" customFormat="1" ht="78" customHeight="1" thickBot="1">
      <c r="A91" s="434"/>
      <c r="B91" s="330" t="s">
        <v>261</v>
      </c>
      <c r="C91" s="331" t="s">
        <v>262</v>
      </c>
      <c r="D91" s="332" t="s">
        <v>263</v>
      </c>
      <c r="E91" s="333" t="str">
        <f>D91</f>
        <v>Yale Global Tic Severity Scale (YGTSS)</v>
      </c>
      <c r="F91" s="333" t="s">
        <v>2</v>
      </c>
      <c r="G91" s="334" t="s">
        <v>264</v>
      </c>
      <c r="H91" s="334" t="s">
        <v>40</v>
      </c>
      <c r="I91" s="335">
        <v>146</v>
      </c>
      <c r="J91" s="388" t="str">
        <f>CONCATENATE(IF(K91="","",CONCATENATE(K91,IF(COUNTA(K91:S91)=COUNTA(K91),"","; "))),IF(L91="","",CONCATENATE(L91,IF(COUNTA(K91:S91)=COUNTA(K91:L91),"","; "))),IF(M91="","",CONCATENATE(M91,IF(COUNTA(K91:S91)=COUNTA(K91:M91),"","; "))),IF(N91="","",CONCATENATE(N91,IF(COUNTA(K91:S91)=COUNTA(K91:N91),"","; "))),IF(O91="","",CONCATENATE(O91,IF(COUNTA(K91:S91)=COUNTA(K91:O91),"","; "))),IF(P91="","",CONCATENATE(P91,IF(COUNTA(K91:S91)=COUNTA(K91:P91),"","; "))),IF(Q91="","",CONCATENATE(Q91,IF(COUNTA(K91:S91)=COUNTA(K91:Q91),"","; "))),IF(R91="","",CONCATENATE(R91,IF(COUNTA(K91:S91)=COUNTA(K91:R91),"","; "))),IF(S91="","",S91))</f>
        <v>GLM; beta regression models</v>
      </c>
      <c r="K91" s="336"/>
      <c r="L91" s="337" t="s">
        <v>31</v>
      </c>
      <c r="M91" s="337"/>
      <c r="N91" s="338"/>
      <c r="O91" s="338"/>
      <c r="P91" s="338"/>
      <c r="Q91" s="339"/>
      <c r="R91" s="339"/>
      <c r="S91" s="339" t="s">
        <v>185</v>
      </c>
      <c r="T91" s="338"/>
      <c r="U91" s="338"/>
      <c r="V91" s="338"/>
      <c r="W91" s="340"/>
      <c r="X91" s="441"/>
      <c r="Y91" s="441"/>
      <c r="Z91" s="441"/>
      <c r="AA91" s="441"/>
      <c r="AB91" s="441"/>
      <c r="AC91" s="441"/>
      <c r="AD91" s="441"/>
      <c r="AE91" s="441"/>
      <c r="AF91" s="441"/>
      <c r="AG91" s="441"/>
      <c r="AH91" s="441"/>
      <c r="AI91" s="441"/>
      <c r="AJ91" s="441"/>
      <c r="AK91" s="441"/>
      <c r="AL91" s="441"/>
      <c r="AM91" s="441"/>
      <c r="AN91" s="441"/>
      <c r="AO91" s="441"/>
      <c r="AP91" s="441"/>
      <c r="AQ91" s="441"/>
      <c r="AR91" s="441"/>
      <c r="AS91" s="441"/>
      <c r="AT91" s="441"/>
      <c r="AU91" s="441"/>
      <c r="AV91" s="441"/>
      <c r="AW91" s="441"/>
      <c r="AX91" s="441"/>
      <c r="AY91" s="441"/>
      <c r="AZ91" s="441"/>
      <c r="BA91" s="441"/>
      <c r="BB91" s="441"/>
      <c r="BC91" s="441"/>
      <c r="BD91" s="441"/>
      <c r="BE91" s="441"/>
      <c r="BF91" s="441"/>
      <c r="BG91" s="441"/>
      <c r="BH91" s="441"/>
      <c r="BI91" s="441"/>
      <c r="BJ91" s="441"/>
      <c r="BK91" s="441"/>
      <c r="BL91" s="441"/>
      <c r="BM91" s="441"/>
      <c r="BN91" s="441"/>
    </row>
    <row r="92" spans="1:66" ht="12.95" customHeight="1">
      <c r="A92" s="611"/>
      <c r="B92" s="541" t="s">
        <v>265</v>
      </c>
      <c r="C92" s="208" t="s">
        <v>266</v>
      </c>
      <c r="D92" s="113" t="s">
        <v>267</v>
      </c>
      <c r="E92" s="538" t="str">
        <f>D92</f>
        <v>Diabetes-39 (D-39)</v>
      </c>
      <c r="F92" s="51" t="s">
        <v>2</v>
      </c>
      <c r="G92" s="539" t="s">
        <v>268</v>
      </c>
      <c r="H92" s="51" t="s">
        <v>9</v>
      </c>
      <c r="I92" s="55">
        <v>924</v>
      </c>
      <c r="J92" s="537" t="str">
        <f>CONCATENATE(IF(K92="","",CONCATENATE(K92,IF(COUNTA(K92:S92)=COUNTA(K92),"","; "))),IF(L92="","",CONCATENATE(L92,IF(COUNTA(K92:S92)=COUNTA(K92:L92),"","; "))),IF(M92="","",CONCATENATE(M92,IF(COUNTA(K92:S92)=COUNTA(K92:M92),"","; "))),IF(N92="","",CONCATENATE(N92,IF(COUNTA(K92:S92)=COUNTA(K92:N92),"","; "))),IF(O92="","",CONCATENATE(O92,IF(COUNTA(K92:S92)=COUNTA(K92:O92),"","; "))),IF(P92="","",CONCATENATE(P92,IF(COUNTA(K92:S92)=COUNTA(K92:P92),"","; "))),IF(Q92="","",CONCATENATE(Q92,IF(COUNTA(K92:S92)=COUNTA(K92:Q92),"","; "))),IF(S92="","",S92))</f>
        <v>OLS; GLM</v>
      </c>
      <c r="K92" s="61" t="s">
        <v>30</v>
      </c>
      <c r="L92" s="61" t="s">
        <v>31</v>
      </c>
      <c r="M92" s="117"/>
      <c r="N92" s="137"/>
      <c r="O92" s="137"/>
      <c r="P92" s="137"/>
      <c r="Q92" s="125"/>
      <c r="R92" s="125"/>
      <c r="S92" s="137"/>
      <c r="T92" s="137"/>
      <c r="U92" s="137"/>
      <c r="V92" s="137"/>
      <c r="W92" s="538" t="s">
        <v>269</v>
      </c>
    </row>
    <row r="93" spans="1:66" ht="12.95" customHeight="1">
      <c r="A93" s="611"/>
      <c r="B93" s="541"/>
      <c r="C93" s="208" t="s">
        <v>266</v>
      </c>
      <c r="D93" s="113" t="s">
        <v>267</v>
      </c>
      <c r="E93" s="538"/>
      <c r="F93" s="134" t="s">
        <v>8</v>
      </c>
      <c r="G93" s="539"/>
      <c r="H93" s="134" t="str">
        <f>H92</f>
        <v>Endocrine disorders</v>
      </c>
      <c r="I93" s="13">
        <v>924</v>
      </c>
      <c r="J93" s="509"/>
      <c r="K93" s="61" t="s">
        <v>30</v>
      </c>
      <c r="L93" s="61" t="s">
        <v>31</v>
      </c>
      <c r="M93" s="117"/>
      <c r="N93" s="137"/>
      <c r="O93" s="137"/>
      <c r="P93" s="137"/>
      <c r="Q93" s="125"/>
      <c r="R93" s="125"/>
      <c r="S93" s="137"/>
      <c r="T93" s="137"/>
      <c r="U93" s="137"/>
      <c r="V93" s="137"/>
      <c r="W93" s="538"/>
    </row>
    <row r="94" spans="1:66" ht="12.95" customHeight="1">
      <c r="A94" s="611"/>
      <c r="B94" s="541"/>
      <c r="C94" s="208" t="s">
        <v>266</v>
      </c>
      <c r="D94" s="113" t="s">
        <v>267</v>
      </c>
      <c r="E94" s="538"/>
      <c r="F94" s="134" t="s">
        <v>6</v>
      </c>
      <c r="G94" s="539"/>
      <c r="H94" s="134" t="str">
        <f>H93</f>
        <v>Endocrine disorders</v>
      </c>
      <c r="I94" s="13">
        <v>924</v>
      </c>
      <c r="J94" s="509"/>
      <c r="K94" s="61" t="s">
        <v>30</v>
      </c>
      <c r="L94" s="61" t="s">
        <v>31</v>
      </c>
      <c r="M94" s="117"/>
      <c r="N94" s="137"/>
      <c r="O94" s="137"/>
      <c r="P94" s="137"/>
      <c r="Q94" s="125"/>
      <c r="R94" s="125"/>
      <c r="S94" s="137"/>
      <c r="T94" s="137"/>
      <c r="U94" s="137"/>
      <c r="V94" s="137"/>
      <c r="W94" s="538"/>
    </row>
    <row r="95" spans="1:66" ht="12.95" customHeight="1">
      <c r="A95" s="611"/>
      <c r="B95" s="541"/>
      <c r="C95" s="208" t="s">
        <v>266</v>
      </c>
      <c r="D95" s="113" t="s">
        <v>267</v>
      </c>
      <c r="E95" s="538"/>
      <c r="F95" s="134" t="s">
        <v>39</v>
      </c>
      <c r="G95" s="539"/>
      <c r="H95" s="134" t="str">
        <f>H94</f>
        <v>Endocrine disorders</v>
      </c>
      <c r="I95" s="13">
        <v>924</v>
      </c>
      <c r="J95" s="509"/>
      <c r="K95" s="61" t="s">
        <v>30</v>
      </c>
      <c r="L95" s="61" t="s">
        <v>31</v>
      </c>
      <c r="M95" s="117"/>
      <c r="N95" s="137"/>
      <c r="O95" s="137"/>
      <c r="P95" s="137"/>
      <c r="Q95" s="125"/>
      <c r="R95" s="125"/>
      <c r="S95" s="137"/>
      <c r="T95" s="137"/>
      <c r="U95" s="137"/>
      <c r="V95" s="137"/>
      <c r="W95" s="538"/>
    </row>
    <row r="96" spans="1:66" ht="12.95" customHeight="1">
      <c r="A96" s="611"/>
      <c r="B96" s="541"/>
      <c r="C96" s="208" t="s">
        <v>266</v>
      </c>
      <c r="D96" s="113" t="s">
        <v>267</v>
      </c>
      <c r="E96" s="538"/>
      <c r="F96" s="134" t="s">
        <v>11</v>
      </c>
      <c r="G96" s="539"/>
      <c r="H96" s="134" t="str">
        <f>H95</f>
        <v>Endocrine disorders</v>
      </c>
      <c r="I96" s="13">
        <v>924</v>
      </c>
      <c r="J96" s="509"/>
      <c r="K96" s="61" t="s">
        <v>30</v>
      </c>
      <c r="L96" s="61" t="s">
        <v>31</v>
      </c>
      <c r="M96" s="117"/>
      <c r="N96" s="137"/>
      <c r="O96" s="137"/>
      <c r="P96" s="137"/>
      <c r="Q96" s="125"/>
      <c r="R96" s="125"/>
      <c r="S96" s="137"/>
      <c r="T96" s="137"/>
      <c r="U96" s="137"/>
      <c r="V96" s="137"/>
      <c r="W96" s="538"/>
    </row>
    <row r="97" spans="1:23" ht="12.95" customHeight="1" thickBot="1">
      <c r="A97" s="611"/>
      <c r="B97" s="527"/>
      <c r="C97" s="208" t="s">
        <v>266</v>
      </c>
      <c r="D97" s="114" t="s">
        <v>267</v>
      </c>
      <c r="E97" s="519"/>
      <c r="F97" s="135" t="s">
        <v>25</v>
      </c>
      <c r="G97" s="540"/>
      <c r="H97" s="135" t="str">
        <f>H96</f>
        <v>Endocrine disorders</v>
      </c>
      <c r="I97" s="14">
        <v>924</v>
      </c>
      <c r="J97" s="508"/>
      <c r="K97" s="61" t="s">
        <v>30</v>
      </c>
      <c r="L97" s="61" t="s">
        <v>31</v>
      </c>
      <c r="M97" s="117"/>
      <c r="N97" s="137"/>
      <c r="O97" s="137"/>
      <c r="P97" s="137"/>
      <c r="Q97" s="125"/>
      <c r="R97" s="125"/>
      <c r="S97" s="137"/>
      <c r="T97" s="137"/>
      <c r="U97" s="137"/>
      <c r="V97" s="137"/>
      <c r="W97" s="519"/>
    </row>
    <row r="98" spans="1:23" ht="12.95" customHeight="1" thickBot="1">
      <c r="B98" s="526" t="s">
        <v>270</v>
      </c>
      <c r="C98" s="99" t="s">
        <v>271</v>
      </c>
      <c r="D98" s="87" t="s">
        <v>272</v>
      </c>
      <c r="E98" s="628" t="str">
        <f>D98</f>
        <v>MacNew Heart Disease Quality of Life Questionnaire (MacNew) instrument</v>
      </c>
      <c r="F98" s="133" t="s">
        <v>2</v>
      </c>
      <c r="G98" s="543" t="s">
        <v>273</v>
      </c>
      <c r="H98" s="133" t="s">
        <v>7</v>
      </c>
      <c r="I98" s="12">
        <v>943</v>
      </c>
      <c r="J98" s="549" t="str">
        <f>CONCATENATE(IF(K98="","",CONCATENATE(K98,IF(COUNTA(K98:S98)=COUNTA(K98),"","; "))),IF(L98="","",CONCATENATE(L98,IF(COUNTA(K98:S98)=COUNTA(K98:L98),"","; "))),IF(M98="","",CONCATENATE(M98,IF(COUNTA(K98:S98)=COUNTA(K98:M98),"","; "))),IF(N98="","",CONCATENATE(N98,IF(COUNTA(K98:S98)=COUNTA(K98:N98),"","; "))),IF(O98="","",CONCATENATE(O98,IF(COUNTA(K98:S98)=COUNTA(K98:O98),"","; "))),IF(P98="","",CONCATENATE(P98,IF(COUNTA(K98:S98)=COUNTA(K98:P98),"","; "))),IF(Q98="","",CONCATENATE(Q98,IF(COUNTA(K98:S98)=COUNTA(K98:Q98),"","; "))),IF(S98="","",S98))</f>
        <v>OLS; GLM; robust MM-estimator</v>
      </c>
      <c r="K98" s="30" t="s">
        <v>30</v>
      </c>
      <c r="L98" s="30" t="s">
        <v>31</v>
      </c>
      <c r="M98" s="87"/>
      <c r="N98" s="34"/>
      <c r="O98" s="34"/>
      <c r="P98" s="34"/>
      <c r="Q98" s="127"/>
      <c r="R98" s="127"/>
      <c r="S98" s="37" t="s">
        <v>274</v>
      </c>
      <c r="T98" s="34"/>
      <c r="U98" s="34"/>
      <c r="V98" s="34"/>
      <c r="W98" s="535" t="s">
        <v>269</v>
      </c>
    </row>
    <row r="99" spans="1:23" ht="12.95" customHeight="1" thickBot="1">
      <c r="B99" s="541"/>
      <c r="C99" s="101" t="s">
        <v>271</v>
      </c>
      <c r="D99" s="80" t="s">
        <v>272</v>
      </c>
      <c r="E99" s="561"/>
      <c r="F99" s="134" t="s">
        <v>8</v>
      </c>
      <c r="G99" s="544"/>
      <c r="H99" s="134" t="str">
        <f>H98</f>
        <v>Cardiovascular</v>
      </c>
      <c r="I99" s="13">
        <v>943</v>
      </c>
      <c r="J99" s="550"/>
      <c r="K99" s="30" t="s">
        <v>30</v>
      </c>
      <c r="L99" s="30" t="s">
        <v>31</v>
      </c>
      <c r="M99" s="87"/>
      <c r="N99" s="34"/>
      <c r="O99" s="34"/>
      <c r="P99" s="34"/>
      <c r="Q99" s="127"/>
      <c r="R99" s="127"/>
      <c r="S99" s="37" t="s">
        <v>274</v>
      </c>
      <c r="T99" s="35"/>
      <c r="U99" s="35"/>
      <c r="V99" s="35"/>
      <c r="W99" s="536"/>
    </row>
    <row r="100" spans="1:23" ht="12.95" customHeight="1" thickBot="1">
      <c r="B100" s="541"/>
      <c r="C100" s="101" t="s">
        <v>271</v>
      </c>
      <c r="D100" s="80" t="s">
        <v>272</v>
      </c>
      <c r="E100" s="561"/>
      <c r="F100" s="134" t="s">
        <v>6</v>
      </c>
      <c r="G100" s="544"/>
      <c r="H100" s="134" t="str">
        <f>H99</f>
        <v>Cardiovascular</v>
      </c>
      <c r="I100" s="13">
        <v>943</v>
      </c>
      <c r="J100" s="550"/>
      <c r="K100" s="30" t="s">
        <v>30</v>
      </c>
      <c r="L100" s="30" t="s">
        <v>31</v>
      </c>
      <c r="M100" s="87"/>
      <c r="N100" s="34"/>
      <c r="O100" s="34"/>
      <c r="P100" s="34"/>
      <c r="Q100" s="127"/>
      <c r="R100" s="127"/>
      <c r="S100" s="37" t="s">
        <v>274</v>
      </c>
      <c r="T100" s="35"/>
      <c r="U100" s="35"/>
      <c r="V100" s="35"/>
      <c r="W100" s="536"/>
    </row>
    <row r="101" spans="1:23" ht="12.95" customHeight="1" thickBot="1">
      <c r="B101" s="541"/>
      <c r="C101" s="101" t="s">
        <v>271</v>
      </c>
      <c r="D101" s="80" t="s">
        <v>272</v>
      </c>
      <c r="E101" s="561"/>
      <c r="F101" s="134" t="s">
        <v>39</v>
      </c>
      <c r="G101" s="544"/>
      <c r="H101" s="134" t="str">
        <f>H100</f>
        <v>Cardiovascular</v>
      </c>
      <c r="I101" s="13">
        <v>640</v>
      </c>
      <c r="J101" s="550"/>
      <c r="K101" s="30" t="s">
        <v>30</v>
      </c>
      <c r="L101" s="30" t="s">
        <v>31</v>
      </c>
      <c r="M101" s="87"/>
      <c r="N101" s="34"/>
      <c r="O101" s="34"/>
      <c r="P101" s="34"/>
      <c r="Q101" s="127"/>
      <c r="R101" s="127"/>
      <c r="S101" s="37" t="s">
        <v>274</v>
      </c>
      <c r="T101" s="35"/>
      <c r="U101" s="35"/>
      <c r="V101" s="35"/>
      <c r="W101" s="536"/>
    </row>
    <row r="102" spans="1:23" ht="12.95" customHeight="1" thickBot="1">
      <c r="B102" s="541"/>
      <c r="C102" s="101" t="s">
        <v>271</v>
      </c>
      <c r="D102" s="80" t="s">
        <v>272</v>
      </c>
      <c r="E102" s="561"/>
      <c r="F102" s="134" t="s">
        <v>11</v>
      </c>
      <c r="G102" s="544"/>
      <c r="H102" s="134" t="str">
        <f>H101</f>
        <v>Cardiovascular</v>
      </c>
      <c r="I102" s="13">
        <v>943</v>
      </c>
      <c r="J102" s="550"/>
      <c r="K102" s="30" t="s">
        <v>30</v>
      </c>
      <c r="L102" s="30" t="s">
        <v>31</v>
      </c>
      <c r="M102" s="87"/>
      <c r="N102" s="34"/>
      <c r="O102" s="34"/>
      <c r="P102" s="34"/>
      <c r="Q102" s="127"/>
      <c r="R102" s="127"/>
      <c r="S102" s="37" t="s">
        <v>274</v>
      </c>
      <c r="T102" s="35"/>
      <c r="U102" s="35"/>
      <c r="V102" s="35"/>
      <c r="W102" s="536"/>
    </row>
    <row r="103" spans="1:23" ht="12.95" customHeight="1" thickBot="1">
      <c r="B103" s="527"/>
      <c r="C103" s="102" t="s">
        <v>271</v>
      </c>
      <c r="D103" s="89" t="s">
        <v>272</v>
      </c>
      <c r="E103" s="629"/>
      <c r="F103" s="135" t="s">
        <v>25</v>
      </c>
      <c r="G103" s="545"/>
      <c r="H103" s="135" t="str">
        <f>H102</f>
        <v>Cardiovascular</v>
      </c>
      <c r="I103" s="14">
        <v>943</v>
      </c>
      <c r="J103" s="551"/>
      <c r="K103" s="30" t="s">
        <v>30</v>
      </c>
      <c r="L103" s="30" t="s">
        <v>31</v>
      </c>
      <c r="M103" s="87"/>
      <c r="N103" s="34"/>
      <c r="O103" s="34"/>
      <c r="P103" s="34"/>
      <c r="Q103" s="127"/>
      <c r="R103" s="127"/>
      <c r="S103" s="37" t="s">
        <v>274</v>
      </c>
      <c r="T103" s="41"/>
      <c r="U103" s="41"/>
      <c r="V103" s="41"/>
      <c r="W103" s="542"/>
    </row>
    <row r="104" spans="1:23" ht="25.5" customHeight="1" thickBot="1">
      <c r="B104" s="614" t="s">
        <v>275</v>
      </c>
      <c r="C104" s="112" t="s">
        <v>276</v>
      </c>
      <c r="D104" s="116" t="s">
        <v>277</v>
      </c>
      <c r="E104" s="111" t="str">
        <f t="shared" ref="E104:E125" si="9">D104</f>
        <v>Parkinson's Disease Questionnaire-8 (PDQ-8)</v>
      </c>
      <c r="F104" s="133" t="s">
        <v>2</v>
      </c>
      <c r="G104" s="111" t="s">
        <v>278</v>
      </c>
      <c r="H104" s="111" t="s">
        <v>82</v>
      </c>
      <c r="I104" s="12">
        <v>228</v>
      </c>
      <c r="J104" s="507" t="str">
        <f>CONCATENATE(IF(K104="","",CONCATENATE(K104,IF(COUNTA(K104:S104)=COUNTA(K104),"","; "))),IF(L104="","",CONCATENATE(L104,IF(COUNTA(K104:S104)=COUNTA(K104:L104),"","; "))),IF(M104="","",CONCATENATE(M104,IF(COUNTA(K104:S104)=COUNTA(K104:M104),"","; "))),IF(N104="","",CONCATENATE(N104,IF(COUNTA(K104:S104)=COUNTA(K104:N104),"","; "))),IF(O104="","",CONCATENATE(O104,IF(COUNTA(K104:S104)=COUNTA(K104:O104),"","; "))),IF(P104="","",CONCATENATE(P104,IF(COUNTA(K104:S104)=COUNTA(K104:P104),"","; "))),IF(Q104="","",CONCATENATE(Q104,IF(COUNTA(K104:S104)=COUNTA(K104:Q104),"","; "))),IF(S104="","",S104))</f>
        <v>OLS; GLM; response mapping; robust MM-estimator</v>
      </c>
      <c r="K104" s="29" t="s">
        <v>30</v>
      </c>
      <c r="L104" s="29" t="s">
        <v>31</v>
      </c>
      <c r="M104" s="67"/>
      <c r="N104" s="36"/>
      <c r="O104" s="36"/>
      <c r="P104" s="36"/>
      <c r="Q104" s="68" t="s">
        <v>36</v>
      </c>
      <c r="R104" s="68"/>
      <c r="S104" s="42" t="s">
        <v>274</v>
      </c>
      <c r="T104" s="138"/>
      <c r="U104" s="138"/>
      <c r="V104" s="138"/>
      <c r="W104" s="518"/>
    </row>
    <row r="105" spans="1:23" ht="26.1" customHeight="1" thickBot="1">
      <c r="B105" s="541"/>
      <c r="C105" s="112" t="s">
        <v>276</v>
      </c>
      <c r="D105" s="116" t="s">
        <v>277</v>
      </c>
      <c r="E105" s="118" t="str">
        <f t="shared" si="9"/>
        <v>Parkinson's Disease Questionnaire-8 (PDQ-8)</v>
      </c>
      <c r="F105" s="134" t="s">
        <v>44</v>
      </c>
      <c r="G105" s="118" t="s">
        <v>278</v>
      </c>
      <c r="H105" s="118" t="s">
        <v>82</v>
      </c>
      <c r="I105" s="13">
        <v>228</v>
      </c>
      <c r="J105" s="509"/>
      <c r="K105" s="115" t="s">
        <v>30</v>
      </c>
      <c r="L105" s="115" t="s">
        <v>31</v>
      </c>
      <c r="M105" s="149"/>
      <c r="N105" s="136"/>
      <c r="O105" s="136"/>
      <c r="P105" s="136"/>
      <c r="Q105" s="146" t="s">
        <v>36</v>
      </c>
      <c r="R105" s="146"/>
      <c r="S105" s="37" t="s">
        <v>274</v>
      </c>
      <c r="T105" s="138"/>
      <c r="U105" s="138"/>
      <c r="V105" s="138"/>
      <c r="W105" s="538"/>
    </row>
    <row r="106" spans="1:23" ht="26.1" customHeight="1" thickBot="1">
      <c r="B106" s="527"/>
      <c r="C106" s="112" t="s">
        <v>276</v>
      </c>
      <c r="D106" s="116" t="s">
        <v>277</v>
      </c>
      <c r="E106" s="198" t="str">
        <f t="shared" si="9"/>
        <v>Parkinson's Disease Questionnaire-8 (PDQ-8)</v>
      </c>
      <c r="F106" s="132" t="s">
        <v>11</v>
      </c>
      <c r="G106" s="85" t="s">
        <v>278</v>
      </c>
      <c r="H106" s="85" t="s">
        <v>82</v>
      </c>
      <c r="I106" s="14">
        <v>228</v>
      </c>
      <c r="J106" s="508"/>
      <c r="K106" s="115" t="s">
        <v>30</v>
      </c>
      <c r="L106" s="115" t="s">
        <v>31</v>
      </c>
      <c r="M106" s="149"/>
      <c r="N106" s="136"/>
      <c r="O106" s="136"/>
      <c r="P106" s="136"/>
      <c r="Q106" s="146" t="s">
        <v>36</v>
      </c>
      <c r="R106" s="146"/>
      <c r="S106" s="37" t="s">
        <v>274</v>
      </c>
      <c r="T106" s="138"/>
      <c r="U106" s="138"/>
      <c r="V106" s="138"/>
      <c r="W106" s="519"/>
    </row>
    <row r="107" spans="1:23" ht="65.099999999999994" customHeight="1" thickBot="1">
      <c r="B107" s="69" t="s">
        <v>279</v>
      </c>
      <c r="C107" s="70" t="s">
        <v>280</v>
      </c>
      <c r="D107" s="67" t="s">
        <v>281</v>
      </c>
      <c r="E107" s="72" t="str">
        <f t="shared" si="9"/>
        <v>Functional Assessment of Cancer Therapy - Breast (FACT-B)</v>
      </c>
      <c r="F107" s="79" t="s">
        <v>44</v>
      </c>
      <c r="G107" s="72" t="s">
        <v>282</v>
      </c>
      <c r="H107" s="72" t="s">
        <v>5</v>
      </c>
      <c r="I107" s="119">
        <v>238</v>
      </c>
      <c r="J107" s="171" t="str">
        <f t="shared" ref="J107:J122" si="10">CONCATENATE(IF(K107="","",CONCATENATE(K107,IF(COUNTA(K107:S107)=COUNTA(K107),"","; "))),IF(L107="","",CONCATENATE(L107,IF(COUNTA(K107:S107)=COUNTA(K107:L107),"","; "))),IF(M107="","",CONCATENATE(M107,IF(COUNTA(K107:S107)=COUNTA(K107:M107),"","; "))),IF(N107="","",CONCATENATE(N107,IF(COUNTA(K107:S107)=COUNTA(K107:N107),"","; "))),IF(O107="","",CONCATENATE(O107,IF(COUNTA(K107:S107)=COUNTA(K107:O107),"","; "))),IF(P107="","",CONCATENATE(P107,IF(COUNTA(K107:S107)=COUNTA(K107:P107),"","; "))),IF(Q107="","",CONCATENATE(Q107,IF(COUNTA(K107:S107)=COUNTA(K107:Q107),"","; "))),IF(S107="","",S107))</f>
        <v>OLS; CLAD ; Tobit</v>
      </c>
      <c r="K107" s="67" t="s">
        <v>30</v>
      </c>
      <c r="L107" s="67"/>
      <c r="M107" s="67"/>
      <c r="N107" s="75"/>
      <c r="O107" s="75" t="s">
        <v>283</v>
      </c>
      <c r="P107" s="108" t="s">
        <v>35</v>
      </c>
      <c r="Q107" s="45"/>
      <c r="R107" s="45"/>
      <c r="S107" s="45"/>
      <c r="T107" s="36"/>
      <c r="U107" s="36"/>
      <c r="V107" s="45"/>
      <c r="W107" s="5"/>
    </row>
    <row r="108" spans="1:23" ht="51.95" customHeight="1" thickBot="1">
      <c r="B108" s="73" t="s">
        <v>284</v>
      </c>
      <c r="C108" s="70" t="s">
        <v>285</v>
      </c>
      <c r="D108" s="67" t="s">
        <v>286</v>
      </c>
      <c r="E108" s="111" t="str">
        <f t="shared" si="9"/>
        <v>Functional Assessment of Cancer Therapy - General (FACT-G)</v>
      </c>
      <c r="F108" s="72" t="s">
        <v>2</v>
      </c>
      <c r="G108" s="72" t="s">
        <v>5</v>
      </c>
      <c r="H108" s="72" t="s">
        <v>5</v>
      </c>
      <c r="I108" s="119">
        <v>572</v>
      </c>
      <c r="J108" s="171" t="str">
        <f t="shared" si="10"/>
        <v>OLS; CLAD</v>
      </c>
      <c r="K108" s="67" t="s">
        <v>30</v>
      </c>
      <c r="L108" s="67"/>
      <c r="M108" s="67"/>
      <c r="N108" s="36"/>
      <c r="O108" s="68" t="s">
        <v>34</v>
      </c>
      <c r="P108" s="68"/>
      <c r="Q108" s="68"/>
      <c r="R108" s="68"/>
      <c r="S108" s="68"/>
      <c r="T108" s="36"/>
      <c r="U108" s="36"/>
      <c r="V108" s="36" t="s">
        <v>287</v>
      </c>
      <c r="W108" s="5" t="s">
        <v>288</v>
      </c>
    </row>
    <row r="109" spans="1:23" ht="39" customHeight="1" thickBot="1">
      <c r="B109" s="73" t="s">
        <v>289</v>
      </c>
      <c r="C109" s="70" t="s">
        <v>290</v>
      </c>
      <c r="D109" s="67" t="s">
        <v>291</v>
      </c>
      <c r="E109" s="111" t="str">
        <f t="shared" si="9"/>
        <v>8-item Parkinson’s Disease Questionnaire (PDQ-8)</v>
      </c>
      <c r="F109" s="72" t="s">
        <v>2</v>
      </c>
      <c r="G109" s="72" t="s">
        <v>292</v>
      </c>
      <c r="H109" s="72" t="s">
        <v>82</v>
      </c>
      <c r="I109" s="119">
        <v>162</v>
      </c>
      <c r="J109" s="171" t="str">
        <f t="shared" si="10"/>
        <v>OLS; CLAD</v>
      </c>
      <c r="K109" s="67" t="s">
        <v>30</v>
      </c>
      <c r="L109" s="67"/>
      <c r="M109" s="67"/>
      <c r="N109" s="36"/>
      <c r="O109" s="68" t="s">
        <v>34</v>
      </c>
      <c r="P109" s="36"/>
      <c r="Q109" s="68"/>
      <c r="R109" s="68"/>
      <c r="S109" s="36"/>
      <c r="T109" s="36"/>
      <c r="U109" s="36"/>
      <c r="V109" s="36"/>
      <c r="W109" s="5"/>
    </row>
    <row r="110" spans="1:23" ht="75" customHeight="1" thickBot="1">
      <c r="A110" s="431"/>
      <c r="B110" s="73" t="s">
        <v>293</v>
      </c>
      <c r="C110" s="70" t="s">
        <v>294</v>
      </c>
      <c r="D110" s="149" t="s">
        <v>295</v>
      </c>
      <c r="E110" s="111" t="str">
        <f t="shared" si="9"/>
        <v>Oxford Knee Score (OKS)</v>
      </c>
      <c r="F110" s="72" t="s">
        <v>2</v>
      </c>
      <c r="G110" s="198" t="s">
        <v>296</v>
      </c>
      <c r="H110" s="198" t="s">
        <v>54</v>
      </c>
      <c r="I110" s="119">
        <v>5857</v>
      </c>
      <c r="J110" s="171" t="str">
        <f t="shared" si="10"/>
        <v>OLS</v>
      </c>
      <c r="K110" s="54" t="s">
        <v>30</v>
      </c>
      <c r="L110" s="67"/>
      <c r="M110" s="67"/>
      <c r="N110" s="36"/>
      <c r="O110" s="68"/>
      <c r="P110" s="36"/>
      <c r="Q110" s="68"/>
      <c r="R110" s="68"/>
      <c r="S110" s="36"/>
      <c r="T110" s="36"/>
      <c r="U110" s="36"/>
      <c r="V110" s="36"/>
      <c r="W110" s="5"/>
    </row>
    <row r="111" spans="1:23" ht="51.95" customHeight="1" thickBot="1">
      <c r="B111" s="191" t="s">
        <v>297</v>
      </c>
      <c r="C111" s="70" t="s">
        <v>298</v>
      </c>
      <c r="D111" s="115" t="s">
        <v>299</v>
      </c>
      <c r="E111" s="111" t="str">
        <f t="shared" si="9"/>
        <v>SF-12</v>
      </c>
      <c r="F111" s="47" t="s">
        <v>2</v>
      </c>
      <c r="G111" s="264" t="s">
        <v>55</v>
      </c>
      <c r="H111" s="264" t="s">
        <v>55</v>
      </c>
      <c r="I111" s="48">
        <v>7120</v>
      </c>
      <c r="J111" s="171" t="str">
        <f>CONCATENATE(IF(K111="","",CONCATENATE(K111,IF(COUNTA(K111:S111)=COUNTA(K111),"","; "))),IF(L111="","",CONCATENATE(L111,IF(COUNTA(K111:S111)=COUNTA(K111:L111),"","; "))),IF(M111="","",CONCATENATE(M111,IF(COUNTA(K111:S111)=COUNTA(K111:M111),"","; "))),IF(N111="","",CONCATENATE(N111,IF(COUNTA(K111:S111)=COUNTA(K111:N111),"","; "))),IF(O111="","",CONCATENATE(O111,IF(COUNTA(K111:S111)=COUNTA(K111:O111),"","; "))),IF(P111="","",CONCATENATE(P111,IF(COUNTA(K111:S111)=COUNTA(K111:P111),"","; "))),IF(Q111="","",CONCATENATE(Q111,IF(COUNTA(K111:S111)=COUNTA(K111:Q111),"","; "))),IF(R111="","",CONCATENATE(R111,IF(COUNTA(K111:S111)=COUNTA(K111:R111),"","; "))),IF(S111="","",S111))</f>
        <v>OLS; 2-part; Finite mixture models</v>
      </c>
      <c r="K111" s="67" t="s">
        <v>30</v>
      </c>
      <c r="L111" s="67"/>
      <c r="M111" s="67"/>
      <c r="N111" s="68" t="s">
        <v>33</v>
      </c>
      <c r="O111" s="68"/>
      <c r="P111" s="68"/>
      <c r="Q111" s="68"/>
      <c r="R111" s="42" t="s">
        <v>300</v>
      </c>
      <c r="S111" s="42"/>
      <c r="T111" s="36"/>
      <c r="U111" s="36"/>
      <c r="V111" s="36"/>
      <c r="W111" s="5"/>
    </row>
    <row r="112" spans="1:23" ht="26.1" customHeight="1">
      <c r="B112" s="613" t="s">
        <v>301</v>
      </c>
      <c r="C112" s="74" t="s">
        <v>302</v>
      </c>
      <c r="D112" s="30" t="s">
        <v>303</v>
      </c>
      <c r="E112" s="111" t="str">
        <f t="shared" si="9"/>
        <v>Fibromyalgia Impact Questionnaire (FIQR)</v>
      </c>
      <c r="F112" s="170" t="s">
        <v>44</v>
      </c>
      <c r="G112" s="171" t="s">
        <v>304</v>
      </c>
      <c r="H112" s="171" t="s">
        <v>54</v>
      </c>
      <c r="I112" s="172">
        <v>192</v>
      </c>
      <c r="J112" s="171" t="str">
        <f t="shared" si="10"/>
        <v>OLS; GLM</v>
      </c>
      <c r="K112" s="87" t="s">
        <v>30</v>
      </c>
      <c r="L112" s="87" t="s">
        <v>31</v>
      </c>
      <c r="M112" s="87"/>
      <c r="N112" s="127"/>
      <c r="O112" s="127"/>
      <c r="P112" s="127"/>
      <c r="Q112" s="127"/>
      <c r="R112" s="127"/>
      <c r="S112" s="37"/>
      <c r="T112" s="34"/>
      <c r="U112" s="34"/>
      <c r="V112" s="34"/>
      <c r="W112" s="20"/>
    </row>
    <row r="113" spans="1:66" ht="26.1" customHeight="1">
      <c r="B113" s="582"/>
      <c r="C113" s="210" t="s">
        <v>302</v>
      </c>
      <c r="D113" s="28" t="s">
        <v>303</v>
      </c>
      <c r="E113" s="118" t="str">
        <f t="shared" si="9"/>
        <v>Fibromyalgia Impact Questionnaire (FIQR)</v>
      </c>
      <c r="F113" s="173" t="s">
        <v>11</v>
      </c>
      <c r="G113" s="174" t="s">
        <v>304</v>
      </c>
      <c r="H113" s="174" t="s">
        <v>54</v>
      </c>
      <c r="I113" s="175">
        <v>193</v>
      </c>
      <c r="J113" s="174" t="str">
        <f t="shared" si="10"/>
        <v>OLS; GLM</v>
      </c>
      <c r="K113" s="80" t="s">
        <v>30</v>
      </c>
      <c r="L113" s="80" t="s">
        <v>31</v>
      </c>
      <c r="M113" s="80"/>
      <c r="N113" s="123"/>
      <c r="O113" s="123"/>
      <c r="P113" s="123"/>
      <c r="Q113" s="123"/>
      <c r="R113" s="123"/>
      <c r="S113" s="38"/>
      <c r="T113" s="35"/>
      <c r="U113" s="35"/>
      <c r="V113" s="35"/>
      <c r="W113" s="176"/>
    </row>
    <row r="114" spans="1:66" ht="26.1" customHeight="1">
      <c r="B114" s="582"/>
      <c r="C114" s="210" t="s">
        <v>302</v>
      </c>
      <c r="D114" s="28" t="s">
        <v>303</v>
      </c>
      <c r="E114" s="118" t="str">
        <f t="shared" si="9"/>
        <v>Fibromyalgia Impact Questionnaire (FIQR)</v>
      </c>
      <c r="F114" s="173" t="s">
        <v>25</v>
      </c>
      <c r="G114" s="174" t="s">
        <v>304</v>
      </c>
      <c r="H114" s="174" t="s">
        <v>54</v>
      </c>
      <c r="I114" s="175">
        <v>194</v>
      </c>
      <c r="J114" s="174" t="str">
        <f t="shared" si="10"/>
        <v>OLS; GLM</v>
      </c>
      <c r="K114" s="80" t="s">
        <v>30</v>
      </c>
      <c r="L114" s="80" t="s">
        <v>31</v>
      </c>
      <c r="M114" s="80"/>
      <c r="N114" s="123"/>
      <c r="O114" s="123"/>
      <c r="P114" s="123"/>
      <c r="Q114" s="123"/>
      <c r="R114" s="123"/>
      <c r="S114" s="38"/>
      <c r="T114" s="35"/>
      <c r="U114" s="35"/>
      <c r="V114" s="35"/>
      <c r="W114" s="176"/>
    </row>
    <row r="115" spans="1:66" ht="26.1" customHeight="1" thickBot="1">
      <c r="B115" s="612"/>
      <c r="C115" s="271" t="s">
        <v>302</v>
      </c>
      <c r="D115" s="96" t="s">
        <v>303</v>
      </c>
      <c r="E115" s="85" t="str">
        <f t="shared" si="9"/>
        <v>Fibromyalgia Impact Questionnaire (FIQR)</v>
      </c>
      <c r="F115" s="177" t="s">
        <v>8</v>
      </c>
      <c r="G115" s="178" t="s">
        <v>304</v>
      </c>
      <c r="H115" s="178" t="s">
        <v>54</v>
      </c>
      <c r="I115" s="179">
        <v>195</v>
      </c>
      <c r="J115" s="178" t="str">
        <f t="shared" si="10"/>
        <v>OLS; GLM</v>
      </c>
      <c r="K115" s="89" t="s">
        <v>30</v>
      </c>
      <c r="L115" s="89" t="s">
        <v>31</v>
      </c>
      <c r="M115" s="89"/>
      <c r="N115" s="97"/>
      <c r="O115" s="97"/>
      <c r="P115" s="97"/>
      <c r="Q115" s="97"/>
      <c r="R115" s="97"/>
      <c r="S115" s="59"/>
      <c r="T115" s="41"/>
      <c r="U115" s="41"/>
      <c r="V115" s="41"/>
      <c r="W115" s="162"/>
    </row>
    <row r="116" spans="1:66" ht="64.5" thickBot="1">
      <c r="B116" s="203" t="s">
        <v>305</v>
      </c>
      <c r="C116" s="221" t="s">
        <v>306</v>
      </c>
      <c r="D116" s="61" t="s">
        <v>307</v>
      </c>
      <c r="E116" s="79" t="str">
        <f t="shared" si="9"/>
        <v>Menopause-Specific Quality of Life questionnaire (MENQOL)</v>
      </c>
      <c r="F116" s="189" t="s">
        <v>44</v>
      </c>
      <c r="G116" s="197" t="s">
        <v>308</v>
      </c>
      <c r="H116" s="264" t="s">
        <v>77</v>
      </c>
      <c r="I116" s="190">
        <v>352</v>
      </c>
      <c r="J116" s="264" t="str">
        <f t="shared" si="10"/>
        <v>OLS; GLM</v>
      </c>
      <c r="K116" s="116" t="s">
        <v>30</v>
      </c>
      <c r="L116" s="116" t="s">
        <v>31</v>
      </c>
      <c r="M116" s="116"/>
      <c r="N116" s="211"/>
      <c r="O116" s="211"/>
      <c r="P116" s="211"/>
      <c r="Q116" s="211"/>
      <c r="R116" s="211"/>
      <c r="S116" s="39"/>
      <c r="T116" s="138"/>
      <c r="U116" s="138"/>
      <c r="V116" s="138"/>
      <c r="W116" s="139"/>
    </row>
    <row r="117" spans="1:66" ht="99" customHeight="1" thickBot="1">
      <c r="B117" s="73" t="s">
        <v>309</v>
      </c>
      <c r="C117" s="70" t="s">
        <v>310</v>
      </c>
      <c r="D117" s="87" t="s">
        <v>105</v>
      </c>
      <c r="E117" s="111" t="str">
        <f t="shared" si="9"/>
        <v>EORTC QLQ-C30</v>
      </c>
      <c r="F117" s="72" t="s">
        <v>2</v>
      </c>
      <c r="G117" s="72" t="s">
        <v>282</v>
      </c>
      <c r="H117" s="72" t="s">
        <v>5</v>
      </c>
      <c r="I117" s="119" t="s">
        <v>311</v>
      </c>
      <c r="J117" s="197" t="str">
        <f t="shared" si="10"/>
        <v>OLS</v>
      </c>
      <c r="K117" s="67" t="s">
        <v>30</v>
      </c>
      <c r="L117" s="67"/>
      <c r="M117" s="67"/>
      <c r="N117" s="36"/>
      <c r="O117" s="36"/>
      <c r="P117" s="36"/>
      <c r="Q117" s="68"/>
      <c r="R117" s="68"/>
      <c r="S117" s="36"/>
      <c r="T117" s="36"/>
      <c r="U117" s="68" t="s">
        <v>312</v>
      </c>
      <c r="V117" s="68" t="s">
        <v>313</v>
      </c>
      <c r="W117" s="69" t="s">
        <v>314</v>
      </c>
    </row>
    <row r="118" spans="1:66" ht="65.099999999999994" customHeight="1" thickBot="1">
      <c r="B118" s="73" t="s">
        <v>315</v>
      </c>
      <c r="C118" s="110" t="s">
        <v>316</v>
      </c>
      <c r="D118" s="87" t="s">
        <v>105</v>
      </c>
      <c r="E118" s="72" t="str">
        <f t="shared" si="9"/>
        <v>EORTC QLQ-C30</v>
      </c>
      <c r="F118" s="72" t="s">
        <v>2</v>
      </c>
      <c r="G118" s="72" t="s">
        <v>317</v>
      </c>
      <c r="H118" s="72" t="s">
        <v>5</v>
      </c>
      <c r="I118" s="119">
        <v>172</v>
      </c>
      <c r="J118" s="197" t="str">
        <f t="shared" si="10"/>
        <v>OLS; CLAD; Tobit; normal mixture; beta regression; beta-binomial; piecewise linear</v>
      </c>
      <c r="K118" s="149" t="s">
        <v>30</v>
      </c>
      <c r="L118" s="149"/>
      <c r="M118" s="149"/>
      <c r="N118" s="136"/>
      <c r="O118" s="146" t="s">
        <v>34</v>
      </c>
      <c r="P118" s="146" t="s">
        <v>35</v>
      </c>
      <c r="Q118" s="146"/>
      <c r="R118" s="146"/>
      <c r="S118" s="146" t="s">
        <v>318</v>
      </c>
      <c r="T118" s="136"/>
      <c r="U118" s="146" t="s">
        <v>319</v>
      </c>
      <c r="V118" s="146" t="s">
        <v>320</v>
      </c>
      <c r="W118" s="69"/>
    </row>
    <row r="119" spans="1:66" ht="65.099999999999994" customHeight="1" thickBot="1">
      <c r="B119" s="191" t="s">
        <v>321</v>
      </c>
      <c r="C119" s="110" t="s">
        <v>322</v>
      </c>
      <c r="D119" s="87" t="s">
        <v>323</v>
      </c>
      <c r="E119" s="111" t="str">
        <f t="shared" si="9"/>
        <v>22-item Sino-Nasal Outcome Test (SNOT-22)</v>
      </c>
      <c r="F119" s="158" t="s">
        <v>2</v>
      </c>
      <c r="G119" s="158" t="s">
        <v>324</v>
      </c>
      <c r="H119" s="158" t="s">
        <v>63</v>
      </c>
      <c r="I119" s="272">
        <v>232</v>
      </c>
      <c r="J119" s="197" t="str">
        <f t="shared" si="10"/>
        <v>OLS, with Box-Cox transformation of utilities</v>
      </c>
      <c r="K119" s="149" t="s">
        <v>325</v>
      </c>
      <c r="L119" s="149"/>
      <c r="M119" s="149"/>
      <c r="N119" s="136"/>
      <c r="O119" s="136"/>
      <c r="P119" s="136"/>
      <c r="Q119" s="146"/>
      <c r="R119" s="146"/>
      <c r="S119" s="136"/>
      <c r="T119" s="136"/>
      <c r="U119" s="146"/>
      <c r="V119" s="146"/>
      <c r="W119" s="78"/>
    </row>
    <row r="120" spans="1:66" ht="39" customHeight="1" thickBot="1">
      <c r="B120" s="73" t="s">
        <v>326</v>
      </c>
      <c r="C120" s="110" t="s">
        <v>327</v>
      </c>
      <c r="D120" s="87" t="s">
        <v>102</v>
      </c>
      <c r="E120" s="111" t="str">
        <f t="shared" si="9"/>
        <v>Dermatology Life Quality Index (DLQI)</v>
      </c>
      <c r="F120" s="158" t="s">
        <v>2</v>
      </c>
      <c r="G120" s="158" t="s">
        <v>189</v>
      </c>
      <c r="H120" s="158" t="s">
        <v>64</v>
      </c>
      <c r="I120" s="272">
        <v>94</v>
      </c>
      <c r="J120" s="197" t="str">
        <f t="shared" si="10"/>
        <v>Not stated</v>
      </c>
      <c r="K120" s="149"/>
      <c r="L120" s="149"/>
      <c r="M120" s="149"/>
      <c r="N120" s="136"/>
      <c r="O120" s="136"/>
      <c r="P120" s="136"/>
      <c r="Q120" s="146"/>
      <c r="R120" s="146"/>
      <c r="S120" s="146" t="s">
        <v>124</v>
      </c>
      <c r="T120" s="136"/>
      <c r="U120" s="146" t="s">
        <v>328</v>
      </c>
      <c r="V120" s="146" t="s">
        <v>328</v>
      </c>
      <c r="W120" s="78" t="s">
        <v>329</v>
      </c>
    </row>
    <row r="121" spans="1:66" ht="137.25" customHeight="1" thickBot="1">
      <c r="B121" s="73" t="s">
        <v>330</v>
      </c>
      <c r="C121" s="70" t="s">
        <v>331</v>
      </c>
      <c r="D121" s="67" t="s">
        <v>295</v>
      </c>
      <c r="E121" s="111" t="str">
        <f t="shared" si="9"/>
        <v>Oxford Knee Score (OKS)</v>
      </c>
      <c r="F121" s="72" t="s">
        <v>2</v>
      </c>
      <c r="G121" s="72" t="s">
        <v>296</v>
      </c>
      <c r="H121" s="72" t="s">
        <v>54</v>
      </c>
      <c r="I121" s="119">
        <v>134269</v>
      </c>
      <c r="J121" s="197" t="str">
        <f t="shared" si="10"/>
        <v>OLS; GLM; 2-part; response mapping; 3-part</v>
      </c>
      <c r="K121" s="67" t="s">
        <v>30</v>
      </c>
      <c r="L121" s="67" t="s">
        <v>31</v>
      </c>
      <c r="M121" s="67"/>
      <c r="N121" s="36" t="s">
        <v>33</v>
      </c>
      <c r="O121" s="36"/>
      <c r="P121" s="36"/>
      <c r="Q121" s="68" t="s">
        <v>36</v>
      </c>
      <c r="R121" s="68"/>
      <c r="S121" s="36" t="s">
        <v>332</v>
      </c>
      <c r="T121" s="36" t="s">
        <v>333</v>
      </c>
      <c r="U121" s="68" t="s">
        <v>334</v>
      </c>
      <c r="V121" s="68" t="s">
        <v>335</v>
      </c>
      <c r="W121" s="69" t="s">
        <v>336</v>
      </c>
    </row>
    <row r="122" spans="1:66" ht="39" customHeight="1" thickBot="1">
      <c r="B122" s="526" t="s">
        <v>337</v>
      </c>
      <c r="C122" s="70" t="s">
        <v>338</v>
      </c>
      <c r="D122" s="67" t="s">
        <v>339</v>
      </c>
      <c r="E122" s="111" t="str">
        <f t="shared" si="9"/>
        <v>Unified Parkinson’s Disease Rating Scale (UPDRS)</v>
      </c>
      <c r="F122" s="111" t="s">
        <v>2</v>
      </c>
      <c r="G122" s="111" t="s">
        <v>340</v>
      </c>
      <c r="H122" s="111" t="s">
        <v>82</v>
      </c>
      <c r="I122" s="164">
        <v>121</v>
      </c>
      <c r="J122" s="507" t="str">
        <f t="shared" si="10"/>
        <v>OLS; fractional polynomial regression; logarithmic function</v>
      </c>
      <c r="K122" s="67" t="s">
        <v>30</v>
      </c>
      <c r="L122" s="67"/>
      <c r="M122" s="67"/>
      <c r="N122" s="36"/>
      <c r="O122" s="36"/>
      <c r="P122" s="36"/>
      <c r="Q122" s="68"/>
      <c r="R122" s="68"/>
      <c r="S122" s="36" t="s">
        <v>341</v>
      </c>
      <c r="T122" s="36"/>
      <c r="U122" s="68"/>
      <c r="V122" s="572" t="s">
        <v>342</v>
      </c>
      <c r="W122" s="510" t="str">
        <f>V122</f>
        <v>External validation reported in the same paper</v>
      </c>
    </row>
    <row r="123" spans="1:66" ht="26.1" customHeight="1" thickBot="1">
      <c r="B123" s="541"/>
      <c r="C123" s="110" t="s">
        <v>338</v>
      </c>
      <c r="D123" s="149" t="s">
        <v>291</v>
      </c>
      <c r="E123" s="79" t="str">
        <f t="shared" si="9"/>
        <v>8-item Parkinson’s Disease Questionnaire (PDQ-8)</v>
      </c>
      <c r="F123" s="79" t="s">
        <v>2</v>
      </c>
      <c r="G123" s="79" t="s">
        <v>340</v>
      </c>
      <c r="H123" s="79" t="s">
        <v>82</v>
      </c>
      <c r="I123" s="165">
        <v>121</v>
      </c>
      <c r="J123" s="509"/>
      <c r="K123" s="149" t="s">
        <v>30</v>
      </c>
      <c r="L123" s="149"/>
      <c r="M123" s="149"/>
      <c r="N123" s="136"/>
      <c r="O123" s="136"/>
      <c r="P123" s="136"/>
      <c r="Q123" s="146"/>
      <c r="R123" s="146"/>
      <c r="S123" s="136" t="s">
        <v>341</v>
      </c>
      <c r="T123" s="136"/>
      <c r="U123" s="146"/>
      <c r="V123" s="574"/>
      <c r="W123" s="512"/>
    </row>
    <row r="124" spans="1:66" s="341" customFormat="1" ht="51.95" customHeight="1" thickBot="1">
      <c r="A124" s="434"/>
      <c r="B124" s="330" t="s">
        <v>343</v>
      </c>
      <c r="C124" s="342" t="s">
        <v>344</v>
      </c>
      <c r="D124" s="337" t="s">
        <v>345</v>
      </c>
      <c r="E124" s="333" t="str">
        <f t="shared" si="9"/>
        <v>Lequense Index</v>
      </c>
      <c r="F124" s="333" t="s">
        <v>44</v>
      </c>
      <c r="G124" s="333" t="s">
        <v>346</v>
      </c>
      <c r="H124" s="333" t="s">
        <v>54</v>
      </c>
      <c r="I124" s="343">
        <v>461</v>
      </c>
      <c r="J124" s="197" t="str">
        <f>CONCATENATE(IF(K124="","",CONCATENATE(K124,IF(COUNTA(K124:S124)=COUNTA(K124),"","; "))),IF(L124="","",CONCATENATE(L124,IF(COUNTA(K124:S124)=COUNTA(K124:L124),"","; "))),IF(M124="","",CONCATENATE(M124,IF(COUNTA(K124:S124)=COUNTA(K124:M124),"","; "))),IF(N124="","",CONCATENATE(N124,IF(COUNTA(K124:S124)=COUNTA(K124:N124),"","; "))),IF(O124="","",CONCATENATE(O124,IF(COUNTA(K124:S124)=COUNTA(K124:O124),"","; "))),IF(P124="","",CONCATENATE(P124,IF(COUNTA(K124:S124)=COUNTA(K124:P124),"","; "))),IF(Q124="","",CONCATENATE(Q124,IF(COUNTA(K124:S124)=COUNTA(K124:Q124),"","; "))),IF(R124="","",CONCATENATE(R124,IF(COUNTA(K124:S124)=COUNTA(K124:R124),"","; "))),IF(S124="","",S124))</f>
        <v>GLM; Tobit; beta regression; generalized additive model</v>
      </c>
      <c r="K124" s="337"/>
      <c r="L124" s="337" t="s">
        <v>31</v>
      </c>
      <c r="M124" s="337"/>
      <c r="N124" s="338"/>
      <c r="O124" s="338"/>
      <c r="P124" s="338" t="s">
        <v>35</v>
      </c>
      <c r="Q124" s="339"/>
      <c r="R124" s="339"/>
      <c r="S124" s="338" t="s">
        <v>347</v>
      </c>
      <c r="T124" s="338"/>
      <c r="U124" s="339"/>
      <c r="V124" s="344"/>
      <c r="W124" s="340"/>
      <c r="X124" s="441"/>
      <c r="Y124" s="441"/>
      <c r="Z124" s="441"/>
      <c r="AA124" s="441"/>
      <c r="AB124" s="441"/>
      <c r="AC124" s="441"/>
      <c r="AD124" s="441"/>
      <c r="AE124" s="441"/>
      <c r="AF124" s="441"/>
      <c r="AG124" s="441"/>
      <c r="AH124" s="441"/>
      <c r="AI124" s="441"/>
      <c r="AJ124" s="441"/>
      <c r="AK124" s="441"/>
      <c r="AL124" s="441"/>
      <c r="AM124" s="441"/>
      <c r="AN124" s="441"/>
      <c r="AO124" s="441"/>
      <c r="AP124" s="441"/>
      <c r="AQ124" s="441"/>
      <c r="AR124" s="441"/>
      <c r="AS124" s="441"/>
      <c r="AT124" s="441"/>
      <c r="AU124" s="441"/>
      <c r="AV124" s="441"/>
      <c r="AW124" s="441"/>
      <c r="AX124" s="441"/>
      <c r="AY124" s="441"/>
      <c r="AZ124" s="441"/>
      <c r="BA124" s="441"/>
      <c r="BB124" s="441"/>
      <c r="BC124" s="441"/>
      <c r="BD124" s="441"/>
      <c r="BE124" s="441"/>
      <c r="BF124" s="441"/>
      <c r="BG124" s="441"/>
      <c r="BH124" s="441"/>
      <c r="BI124" s="441"/>
      <c r="BJ124" s="441"/>
      <c r="BK124" s="441"/>
      <c r="BL124" s="441"/>
      <c r="BM124" s="441"/>
      <c r="BN124" s="441"/>
    </row>
    <row r="125" spans="1:66" ht="51.95" customHeight="1" thickBot="1">
      <c r="B125" s="345" t="s">
        <v>348</v>
      </c>
      <c r="C125" s="245" t="s">
        <v>349</v>
      </c>
      <c r="D125" s="116" t="s">
        <v>102</v>
      </c>
      <c r="E125" s="198" t="str">
        <f t="shared" si="9"/>
        <v>Dermatology Life Quality Index (DLQI)</v>
      </c>
      <c r="F125" s="198" t="s">
        <v>2</v>
      </c>
      <c r="G125" s="198" t="s">
        <v>189</v>
      </c>
      <c r="H125" s="198" t="s">
        <v>64</v>
      </c>
      <c r="I125" s="183">
        <v>22085</v>
      </c>
      <c r="J125" s="264" t="str">
        <f>CONCATENATE(IF(K125="","",CONCATENATE(K125,IF(COUNTA(K125:S125)=COUNTA(K125),"","; "))),IF(L125="","",CONCATENATE(L125,IF(COUNTA(K125:S125)=COUNTA(K125:L125),"","; "))),IF(M125="","",CONCATENATE(M125,IF(COUNTA(K125:S125)=COUNTA(K125:M125),"","; "))),IF(N125="","",CONCATENATE(N125,IF(COUNTA(K125:S125)=COUNTA(K125:N125),"","; "))),IF(O125="","",CONCATENATE(O125,IF(COUNTA(K125:S125)=COUNTA(K125:O125),"","; "))),IF(P125="","",CONCATENATE(P125,IF(COUNTA(K125:S125)=COUNTA(K125:P125),"","; "))),IF(Q125="","",CONCATENATE(Q125,IF(COUNTA(K125:S125)=COUNTA(K125:Q125),"","; "))),IF(S125="","",S125))</f>
        <v>OLS; GLM; 2-part; Tobit; response mapping; ALDVMM</v>
      </c>
      <c r="K125" s="116" t="s">
        <v>30</v>
      </c>
      <c r="L125" s="116" t="s">
        <v>31</v>
      </c>
      <c r="M125" s="116"/>
      <c r="N125" s="138" t="s">
        <v>33</v>
      </c>
      <c r="O125" s="138"/>
      <c r="P125" s="138" t="s">
        <v>35</v>
      </c>
      <c r="Q125" s="211" t="s">
        <v>36</v>
      </c>
      <c r="R125" s="211"/>
      <c r="S125" s="138" t="s">
        <v>46</v>
      </c>
      <c r="T125" s="138"/>
      <c r="U125" s="211"/>
      <c r="V125" s="184"/>
      <c r="W125" s="143"/>
    </row>
    <row r="126" spans="1:66" ht="51.95" customHeight="1" thickBot="1">
      <c r="B126" s="196" t="s">
        <v>350</v>
      </c>
      <c r="C126" s="182" t="s">
        <v>351</v>
      </c>
      <c r="D126" s="67" t="s">
        <v>352</v>
      </c>
      <c r="E126" s="72" t="s">
        <v>352</v>
      </c>
      <c r="F126" s="72" t="s">
        <v>2</v>
      </c>
      <c r="G126" s="72" t="s">
        <v>353</v>
      </c>
      <c r="H126" s="72" t="s">
        <v>3</v>
      </c>
      <c r="I126" s="119">
        <v>634</v>
      </c>
      <c r="J126" s="197" t="str">
        <f>CONCATENATE(IF(K126="","",CONCATENATE(K126,IF(COUNTA(K126:S126)=COUNTA(K126),"","; "))),IF(L126="","",CONCATENATE(L126,IF(COUNTA(K126:S126)=COUNTA(K126:L126),"","; "))),IF(M126="","",CONCATENATE(M126,IF(COUNTA(K126:S126)=COUNTA(K126:M126),"","; "))),IF(N126="","",CONCATENATE(N126,IF(COUNTA(K126:S126)=COUNTA(K126:N126),"","; "))),IF(O126="","",CONCATENATE(O126,IF(COUNTA(K126:S126)=COUNTA(K126:O126),"","; "))),IF(P126="","",CONCATENATE(P126,IF(COUNTA(K126:S126)=COUNTA(K126:P126),"","; "))),IF(Q126="","",CONCATENATE(Q126,IF(COUNTA(K126:S126)=COUNTA(K126:Q126),"","; "))),IF(S126="","",S126))</f>
        <v>2-part</v>
      </c>
      <c r="K126" s="67"/>
      <c r="L126" s="67"/>
      <c r="M126" s="67"/>
      <c r="N126" s="36" t="s">
        <v>33</v>
      </c>
      <c r="O126" s="36"/>
      <c r="P126" s="36"/>
      <c r="Q126" s="68"/>
      <c r="R126" s="68"/>
      <c r="S126" s="36"/>
      <c r="T126" s="36" t="s">
        <v>354</v>
      </c>
      <c r="U126" s="68"/>
      <c r="V126" s="184"/>
      <c r="W126" s="143"/>
    </row>
    <row r="127" spans="1:66" ht="51.95" customHeight="1" thickBot="1">
      <c r="B127" s="69" t="s">
        <v>355</v>
      </c>
      <c r="C127" s="70" t="s">
        <v>356</v>
      </c>
      <c r="D127" s="67" t="s">
        <v>357</v>
      </c>
      <c r="E127" s="72" t="str">
        <f t="shared" ref="E127:E139" si="11">D127</f>
        <v>Functional Assessment of Cancer Therapy - Prostate (FACT-P)</v>
      </c>
      <c r="F127" s="72" t="s">
        <v>2</v>
      </c>
      <c r="G127" s="72" t="s">
        <v>358</v>
      </c>
      <c r="H127" s="72" t="s">
        <v>5</v>
      </c>
      <c r="I127" s="119">
        <v>602</v>
      </c>
      <c r="J127" s="197" t="str">
        <f>CONCATENATE(IF(K127="","",CONCATENATE(K127,IF(COUNTA(K127:S127)=COUNTA(K127),"","; "))),IF(L127="","",CONCATENATE(L127,IF(COUNTA(K127:S127)=COUNTA(K127:L127),"","; "))),IF(M127="","",CONCATENATE(M127,IF(COUNTA(K127:S127)=COUNTA(K127:M127),"","; "))),IF(N127="","",CONCATENATE(N127,IF(COUNTA(K127:S127)=COUNTA(K127:N127),"","; "))),IF(O127="","",CONCATENATE(O127,IF(COUNTA(K127:S127)=COUNTA(K127:O127),"","; "))),IF(P127="","",CONCATENATE(P127,IF(COUNTA(K127:S127)=COUNTA(K127:P127),"","; "))),IF(Q127="","",CONCATENATE(Q127,IF(COUNTA(K127:S127)=COUNTA(K127:Q127),"","; "))),IF(S127="","",S127))</f>
        <v>OLS; GLM; Tobit; Median regression</v>
      </c>
      <c r="K127" s="67" t="s">
        <v>30</v>
      </c>
      <c r="L127" s="67" t="s">
        <v>31</v>
      </c>
      <c r="M127" s="67"/>
      <c r="N127" s="68"/>
      <c r="O127" s="36"/>
      <c r="P127" s="108" t="s">
        <v>35</v>
      </c>
      <c r="Q127" s="36"/>
      <c r="R127" s="36"/>
      <c r="S127" s="75" t="s">
        <v>359</v>
      </c>
      <c r="T127" s="36"/>
      <c r="U127" s="36"/>
      <c r="V127" s="36"/>
      <c r="W127" s="5"/>
    </row>
    <row r="128" spans="1:66" ht="39" customHeight="1" thickBot="1">
      <c r="A128" s="431"/>
      <c r="B128" s="510" t="s">
        <v>360</v>
      </c>
      <c r="C128" s="110" t="s">
        <v>361</v>
      </c>
      <c r="D128" s="149" t="s">
        <v>362</v>
      </c>
      <c r="E128" s="158" t="str">
        <f t="shared" si="11"/>
        <v>Cataract patient-reported outcome measure( Cat-PROM5)</v>
      </c>
      <c r="F128" s="158" t="s">
        <v>2</v>
      </c>
      <c r="G128" s="158" t="s">
        <v>363</v>
      </c>
      <c r="H128" s="158" t="s">
        <v>15</v>
      </c>
      <c r="I128" s="272">
        <v>396</v>
      </c>
      <c r="J128" s="507" t="str">
        <f>CONCATENATE(IF(K128="","",CONCATENATE(K128,IF(COUNTA(K128:S128)=COUNTA(K128),"","; "))),IF(L128="","",CONCATENATE(L128,IF(COUNTA(K128:S128)=COUNTA(K128:L128),"","; "))),IF(M128="","",CONCATENATE(M128,IF(COUNTA(K128:S128)=COUNTA(K128:M128),"","; "))),IF(N128="","",CONCATENATE(N128,IF(COUNTA(K128:S128)=COUNTA(K128:N128),"","; "))),IF(O128="","",CONCATENATE(O128,IF(COUNTA(K128:S128)=COUNTA(K128:O128),"","; "))),IF(P128="","",CONCATENATE(P128,IF(COUNTA(K128:S128)=COUNTA(K128:P128),"","; "))),IF(Q128="","",CONCATENATE(Q128,IF(COUNTA(K128:S128)=COUNTA(K128:Q128),"","; "))),IF(S128="","",S128))</f>
        <v>OLS; Adjusted limited dependent variable, mixture modelling approach</v>
      </c>
      <c r="K128" s="67" t="s">
        <v>30</v>
      </c>
      <c r="L128" s="67"/>
      <c r="M128" s="67"/>
      <c r="N128" s="68"/>
      <c r="O128" s="36"/>
      <c r="P128" s="108"/>
      <c r="Q128" s="36"/>
      <c r="R128" s="36"/>
      <c r="S128" s="75" t="s">
        <v>364</v>
      </c>
      <c r="T128" s="36"/>
      <c r="U128" s="136"/>
      <c r="V128" s="36"/>
      <c r="W128" s="510" t="s">
        <v>365</v>
      </c>
    </row>
    <row r="129" spans="1:23" ht="39" customHeight="1" thickBot="1">
      <c r="A129" s="431"/>
      <c r="B129" s="511"/>
      <c r="C129" s="210" t="s">
        <v>361</v>
      </c>
      <c r="D129" s="80" t="s">
        <v>362</v>
      </c>
      <c r="E129" s="118" t="str">
        <f t="shared" si="11"/>
        <v>Cataract patient-reported outcome measure( Cat-PROM5)</v>
      </c>
      <c r="F129" s="118" t="s">
        <v>44</v>
      </c>
      <c r="G129" s="118" t="s">
        <v>363</v>
      </c>
      <c r="H129" s="118" t="s">
        <v>15</v>
      </c>
      <c r="I129" s="166">
        <v>383</v>
      </c>
      <c r="J129" s="509"/>
      <c r="K129" s="67" t="s">
        <v>30</v>
      </c>
      <c r="L129" s="67"/>
      <c r="M129" s="67"/>
      <c r="N129" s="68"/>
      <c r="O129" s="36"/>
      <c r="P129" s="108"/>
      <c r="Q129" s="36"/>
      <c r="R129" s="36"/>
      <c r="S129" s="75" t="s">
        <v>364</v>
      </c>
      <c r="T129" s="35"/>
      <c r="U129" s="35"/>
      <c r="V129" s="36"/>
      <c r="W129" s="511"/>
    </row>
    <row r="130" spans="1:23" ht="39" customHeight="1" thickBot="1">
      <c r="A130" s="431"/>
      <c r="B130" s="512"/>
      <c r="C130" s="221" t="s">
        <v>361</v>
      </c>
      <c r="D130" s="116" t="s">
        <v>362</v>
      </c>
      <c r="E130" s="79" t="str">
        <f t="shared" si="11"/>
        <v>Cataract patient-reported outcome measure( Cat-PROM5)</v>
      </c>
      <c r="F130" s="198" t="s">
        <v>10</v>
      </c>
      <c r="G130" s="198" t="s">
        <v>363</v>
      </c>
      <c r="H130" s="198" t="s">
        <v>15</v>
      </c>
      <c r="I130" s="183">
        <v>1174</v>
      </c>
      <c r="J130" s="508"/>
      <c r="K130" s="67" t="s">
        <v>30</v>
      </c>
      <c r="L130" s="67"/>
      <c r="M130" s="67"/>
      <c r="N130" s="68"/>
      <c r="O130" s="36"/>
      <c r="P130" s="108"/>
      <c r="Q130" s="36"/>
      <c r="R130" s="36"/>
      <c r="S130" s="75" t="s">
        <v>364</v>
      </c>
      <c r="T130" s="36"/>
      <c r="U130" s="138"/>
      <c r="V130" s="36"/>
      <c r="W130" s="512"/>
    </row>
    <row r="131" spans="1:23" ht="51.95" customHeight="1" thickBot="1">
      <c r="B131" s="69" t="s">
        <v>366</v>
      </c>
      <c r="C131" s="70" t="s">
        <v>367</v>
      </c>
      <c r="D131" s="29" t="s">
        <v>368</v>
      </c>
      <c r="E131" s="158" t="str">
        <f t="shared" si="11"/>
        <v>Macular Degeneration Quality of Life (MacDQoL)</v>
      </c>
      <c r="F131" s="10" t="s">
        <v>2</v>
      </c>
      <c r="G131" s="10" t="s">
        <v>369</v>
      </c>
      <c r="H131" s="72" t="s">
        <v>15</v>
      </c>
      <c r="I131" s="19">
        <v>655</v>
      </c>
      <c r="J131" s="197" t="str">
        <f t="shared" ref="J131:J143" si="12">CONCATENATE(IF(K131="","",CONCATENATE(K131,IF(COUNTA(K131:S131)=COUNTA(K131),"","; "))),IF(L131="","",CONCATENATE(L131,IF(COUNTA(K131:S131)=COUNTA(K131:L131),"","; "))),IF(M131="","",CONCATENATE(M131,IF(COUNTA(K131:S131)=COUNTA(K131:M131),"","; "))),IF(N131="","",CONCATENATE(N131,IF(COUNTA(K131:S131)=COUNTA(K131:N131),"","; "))),IF(O131="","",CONCATENATE(O131,IF(COUNTA(K131:S131)=COUNTA(K131:O131),"","; "))),IF(P131="","",CONCATENATE(P131,IF(COUNTA(K131:S131)=COUNTA(K131:P131),"","; "))),IF(Q131="","",CONCATENATE(Q131,IF(COUNTA(K131:S131)=COUNTA(K131:Q131),"","; "))),IF(S131="","",S131))</f>
        <v>OLS; 2-part; CLAD; Tobit</v>
      </c>
      <c r="K131" s="29" t="s">
        <v>30</v>
      </c>
      <c r="L131" s="67"/>
      <c r="M131" s="67"/>
      <c r="N131" s="42" t="s">
        <v>33</v>
      </c>
      <c r="O131" s="42" t="s">
        <v>34</v>
      </c>
      <c r="P131" s="49" t="s">
        <v>35</v>
      </c>
      <c r="Q131" s="36"/>
      <c r="R131" s="36"/>
      <c r="S131" s="75"/>
      <c r="T131" s="36"/>
      <c r="U131" s="36"/>
      <c r="V131" s="36"/>
      <c r="W131" s="5"/>
    </row>
    <row r="132" spans="1:23" ht="39" customHeight="1" thickBot="1">
      <c r="A132" s="431"/>
      <c r="B132" s="73" t="s">
        <v>370</v>
      </c>
      <c r="C132" s="70" t="s">
        <v>371</v>
      </c>
      <c r="D132" s="67" t="s">
        <v>234</v>
      </c>
      <c r="E132" s="111" t="str">
        <f t="shared" si="11"/>
        <v>Minnesota Living with Heart Failure Questionnaire (MLWHF)</v>
      </c>
      <c r="F132" s="72" t="s">
        <v>2</v>
      </c>
      <c r="G132" s="72" t="s">
        <v>372</v>
      </c>
      <c r="H132" s="72" t="s">
        <v>7</v>
      </c>
      <c r="I132" s="119">
        <v>22931</v>
      </c>
      <c r="J132" s="197" t="str">
        <f t="shared" si="12"/>
        <v>OLS; response mapping</v>
      </c>
      <c r="K132" s="67" t="s">
        <v>30</v>
      </c>
      <c r="L132" s="67"/>
      <c r="M132" s="67"/>
      <c r="N132" s="36"/>
      <c r="O132" s="36"/>
      <c r="P132" s="36"/>
      <c r="Q132" s="68" t="s">
        <v>36</v>
      </c>
      <c r="R132" s="68"/>
      <c r="S132" s="36"/>
      <c r="T132" s="36" t="s">
        <v>373</v>
      </c>
      <c r="U132" s="36"/>
      <c r="V132" s="36"/>
      <c r="W132" s="5"/>
    </row>
    <row r="133" spans="1:23" ht="104.1" customHeight="1" thickBot="1">
      <c r="A133" s="431"/>
      <c r="B133" s="73" t="s">
        <v>374</v>
      </c>
      <c r="C133" s="70" t="s">
        <v>375</v>
      </c>
      <c r="D133" s="67" t="s">
        <v>295</v>
      </c>
      <c r="E133" s="111" t="str">
        <f t="shared" si="11"/>
        <v>Oxford Knee Score (OKS)</v>
      </c>
      <c r="F133" s="72" t="s">
        <v>44</v>
      </c>
      <c r="G133" s="72" t="s">
        <v>376</v>
      </c>
      <c r="H133" s="72" t="s">
        <v>54</v>
      </c>
      <c r="I133" s="119">
        <v>571</v>
      </c>
      <c r="J133" s="388" t="str">
        <f>CONCATENATE(IF(K133="","",CONCATENATE(K133,IF(COUNTA(K133:S133)=COUNTA(K133),"","; "))),IF(L133="","",CONCATENATE(L133,IF(COUNTA(K133:S133)=COUNTA(K133:L133),"","; "))),IF(M133="","",CONCATENATE(M133,IF(COUNTA(K133:S133)=COUNTA(K133:M133),"","; "))),IF(N133="","",CONCATENATE(N133,IF(COUNTA(K133:S133)=COUNTA(K133:N133),"","; "))),IF(O133="","",CONCATENATE(O133,IF(COUNTA(K133:S133)=COUNTA(K133:O133),"","; "))),IF(P133="","",CONCATENATE(P133,IF(COUNTA(K133:S133)=COUNTA(K133:P133),"","; "))),IF(Q133="","",CONCATENATE(Q133,IF(COUNTA(K133:S133)=COUNTA(K133:Q133),"","; "))),IF(R133="","",CONCATENATE(R133,IF(COUNTA(K133:S133)=COUNTA(K133:R133),"","; "))),IF(S133="","",S133))</f>
        <v>OLS; cumulative probability (for ordinal data); penalized ordinal regression; CART (classifcation and regression 
trees); ordinal random forest</v>
      </c>
      <c r="K133" s="67" t="s">
        <v>30</v>
      </c>
      <c r="L133" s="67"/>
      <c r="M133" s="67"/>
      <c r="N133" s="36"/>
      <c r="O133" s="36"/>
      <c r="P133" s="36"/>
      <c r="Q133" s="68"/>
      <c r="R133" s="68"/>
      <c r="S133" s="36" t="s">
        <v>1340</v>
      </c>
      <c r="T133" s="36"/>
      <c r="U133" s="36"/>
      <c r="V133" s="36"/>
      <c r="W133" s="5"/>
    </row>
    <row r="134" spans="1:23" ht="102" customHeight="1" thickBot="1">
      <c r="A134" s="431"/>
      <c r="B134" s="73" t="s">
        <v>377</v>
      </c>
      <c r="C134" s="70" t="s">
        <v>378</v>
      </c>
      <c r="D134" s="67" t="s">
        <v>1338</v>
      </c>
      <c r="E134" s="158" t="str">
        <f>D134</f>
        <v>Chronic Liver Disease Questionnaire for Nonalcoholic Steatohepatitis (CLDQ-NASH)</v>
      </c>
      <c r="F134" s="72" t="s">
        <v>44</v>
      </c>
      <c r="G134" s="72" t="s">
        <v>379</v>
      </c>
      <c r="H134" s="72" t="s">
        <v>12</v>
      </c>
      <c r="I134" s="119">
        <v>347</v>
      </c>
      <c r="J134" s="388" t="str">
        <f>CONCATENATE(IF(K134="","",CONCATENATE(K134,IF(COUNTA(K134:S134)=COUNTA(K134),"","; "))),IF(L134="","",CONCATENATE(L134,IF(COUNTA(K134:S134)=COUNTA(K134:L134),"","; "))),IF(M134="","",CONCATENATE(M134,IF(COUNTA(K134:S134)=COUNTA(K134:M134),"","; "))),IF(N134="","",CONCATENATE(N134,IF(COUNTA(K134:S134)=COUNTA(K134:N134),"","; "))),IF(O134="","",CONCATENATE(O134,IF(COUNTA(K134:S134)=COUNTA(K134:O134),"","; "))),IF(P134="","",CONCATENATE(P134,IF(COUNTA(K134:S134)=COUNTA(K134:P134),"","; "))),IF(Q134="","",CONCATENATE(Q134,IF(COUNTA(K134:S134)=COUNTA(K134:Q134),"","; "))),IF(R134="","",CONCATENATE(R134,IF(COUNTA(K134:S134)=COUNTA(K134:R134),"","; "))),IF(S134="","",S134))</f>
        <v>OLS; GLM; mixture model; fractional logit/probit; non-parametric local-linear regression; random forest; classification and regression tree</v>
      </c>
      <c r="K134" s="67" t="s">
        <v>30</v>
      </c>
      <c r="L134" s="67" t="s">
        <v>31</v>
      </c>
      <c r="M134" s="67"/>
      <c r="N134" s="36"/>
      <c r="O134" s="36"/>
      <c r="P134" s="36"/>
      <c r="Q134" s="68"/>
      <c r="R134" s="68" t="s">
        <v>37</v>
      </c>
      <c r="S134" s="36" t="s">
        <v>1339</v>
      </c>
      <c r="T134" s="36"/>
      <c r="U134" s="36"/>
      <c r="V134" s="36"/>
      <c r="W134" s="5"/>
    </row>
    <row r="135" spans="1:23" ht="77.25" customHeight="1" thickBot="1">
      <c r="A135" s="431"/>
      <c r="B135" s="69" t="s">
        <v>380</v>
      </c>
      <c r="C135" s="70" t="s">
        <v>381</v>
      </c>
      <c r="D135" s="29" t="s">
        <v>105</v>
      </c>
      <c r="E135" s="72" t="str">
        <f t="shared" si="11"/>
        <v>EORTC QLQ-C30</v>
      </c>
      <c r="F135" s="10" t="s">
        <v>2</v>
      </c>
      <c r="G135" s="10" t="s">
        <v>382</v>
      </c>
      <c r="H135" s="72" t="s">
        <v>5</v>
      </c>
      <c r="I135" s="48">
        <v>1905</v>
      </c>
      <c r="J135" s="197" t="str">
        <f t="shared" si="12"/>
        <v>random effects; response mapping; beta regression; 3 part</v>
      </c>
      <c r="K135" s="29" t="s">
        <v>383</v>
      </c>
      <c r="L135" s="67"/>
      <c r="M135" s="67"/>
      <c r="N135" s="42"/>
      <c r="O135" s="42"/>
      <c r="P135" s="49"/>
      <c r="Q135" s="68" t="s">
        <v>36</v>
      </c>
      <c r="R135" s="68"/>
      <c r="S135" s="75" t="s">
        <v>384</v>
      </c>
      <c r="T135" s="36"/>
      <c r="U135" s="36"/>
      <c r="V135" s="36"/>
      <c r="W135" s="5"/>
    </row>
    <row r="136" spans="1:23" ht="51.95" customHeight="1">
      <c r="A136" s="431"/>
      <c r="B136" s="510" t="s">
        <v>1344</v>
      </c>
      <c r="C136" s="494" t="s">
        <v>1345</v>
      </c>
      <c r="D136" s="61" t="s">
        <v>206</v>
      </c>
      <c r="E136" s="477" t="str">
        <f t="shared" si="11"/>
        <v>Generalised Anxiety Disorder Assessment (GAD-7) and Patient Health Questionnaire (PHQ-9)</v>
      </c>
      <c r="F136" s="491" t="s">
        <v>44</v>
      </c>
      <c r="G136" s="491" t="s">
        <v>203</v>
      </c>
      <c r="H136" s="477" t="s">
        <v>40</v>
      </c>
      <c r="I136" s="492">
        <v>1339</v>
      </c>
      <c r="J136" s="474" t="s">
        <v>1346</v>
      </c>
      <c r="K136" s="115"/>
      <c r="L136" s="482"/>
      <c r="M136" s="482"/>
      <c r="N136" s="486"/>
      <c r="O136" s="486"/>
      <c r="P136" s="493"/>
      <c r="Q136" s="488"/>
      <c r="R136" s="488" t="s">
        <v>1346</v>
      </c>
      <c r="S136" s="489"/>
      <c r="T136" s="472"/>
      <c r="U136" s="472"/>
      <c r="V136" s="472"/>
      <c r="W136" s="495"/>
    </row>
    <row r="137" spans="1:23" ht="65.099999999999994" customHeight="1">
      <c r="A137" s="431"/>
      <c r="B137" s="511"/>
      <c r="C137" s="496" t="s">
        <v>1345</v>
      </c>
      <c r="D137" s="28" t="s">
        <v>1347</v>
      </c>
      <c r="E137" s="485" t="str">
        <f t="shared" si="11"/>
        <v xml:space="preserve">Patient Health Questionnaire (PHQ-9) </v>
      </c>
      <c r="F137" s="481" t="s">
        <v>1348</v>
      </c>
      <c r="G137" s="481" t="s">
        <v>203</v>
      </c>
      <c r="H137" s="485" t="s">
        <v>40</v>
      </c>
      <c r="I137" s="175">
        <v>1340</v>
      </c>
      <c r="J137" s="484" t="s">
        <v>1346</v>
      </c>
      <c r="K137" s="28"/>
      <c r="L137" s="80"/>
      <c r="M137" s="80"/>
      <c r="N137" s="38"/>
      <c r="O137" s="38"/>
      <c r="P137" s="497"/>
      <c r="Q137" s="123"/>
      <c r="R137" s="123" t="s">
        <v>1346</v>
      </c>
      <c r="S137" s="237"/>
      <c r="T137" s="35"/>
      <c r="U137" s="35"/>
      <c r="V137" s="35"/>
      <c r="W137" s="498"/>
    </row>
    <row r="138" spans="1:23" ht="65.099999999999994" customHeight="1" thickBot="1">
      <c r="A138" s="431"/>
      <c r="B138" s="512"/>
      <c r="C138" s="499" t="s">
        <v>1345</v>
      </c>
      <c r="D138" s="31" t="s">
        <v>206</v>
      </c>
      <c r="E138" s="478" t="str">
        <f t="shared" si="11"/>
        <v>Generalised Anxiety Disorder Assessment (GAD-7) and Patient Health Questionnaire (PHQ-9)</v>
      </c>
      <c r="F138" s="479" t="s">
        <v>1348</v>
      </c>
      <c r="G138" s="480" t="s">
        <v>203</v>
      </c>
      <c r="H138" s="478" t="s">
        <v>40</v>
      </c>
      <c r="I138" s="500">
        <v>1340</v>
      </c>
      <c r="J138" s="475" t="s">
        <v>1346</v>
      </c>
      <c r="K138" s="31"/>
      <c r="L138" s="483"/>
      <c r="M138" s="483"/>
      <c r="N138" s="39"/>
      <c r="O138" s="39"/>
      <c r="P138" s="501"/>
      <c r="Q138" s="487"/>
      <c r="R138" s="487" t="s">
        <v>1346</v>
      </c>
      <c r="S138" s="490"/>
      <c r="T138" s="473"/>
      <c r="U138" s="473"/>
      <c r="V138" s="473"/>
      <c r="W138" s="476"/>
    </row>
    <row r="139" spans="1:23" ht="26.1" customHeight="1">
      <c r="B139" s="510" t="s">
        <v>385</v>
      </c>
      <c r="C139" s="99" t="s">
        <v>386</v>
      </c>
      <c r="D139" s="87" t="s">
        <v>299</v>
      </c>
      <c r="E139" s="518" t="str">
        <f t="shared" si="11"/>
        <v>SF-12</v>
      </c>
      <c r="F139" s="111" t="s">
        <v>2</v>
      </c>
      <c r="G139" s="111" t="s">
        <v>387</v>
      </c>
      <c r="H139" s="111" t="s">
        <v>55</v>
      </c>
      <c r="I139" s="164">
        <v>240</v>
      </c>
      <c r="J139" s="171" t="str">
        <f t="shared" si="12"/>
        <v>OLS</v>
      </c>
      <c r="K139" s="87" t="s">
        <v>30</v>
      </c>
      <c r="L139" s="87"/>
      <c r="M139" s="87"/>
      <c r="N139" s="34"/>
      <c r="O139" s="34"/>
      <c r="P139" s="34"/>
      <c r="Q139" s="34"/>
      <c r="R139" s="34"/>
      <c r="S139" s="34"/>
      <c r="T139" s="34"/>
      <c r="U139" s="521" t="s">
        <v>388</v>
      </c>
      <c r="V139" s="521" t="s">
        <v>388</v>
      </c>
      <c r="W139" s="510" t="s">
        <v>389</v>
      </c>
    </row>
    <row r="140" spans="1:23" ht="26.1" customHeight="1" thickBot="1">
      <c r="B140" s="512"/>
      <c r="C140" s="102" t="s">
        <v>386</v>
      </c>
      <c r="D140" s="89" t="s">
        <v>299</v>
      </c>
      <c r="E140" s="519"/>
      <c r="F140" s="85" t="s">
        <v>6</v>
      </c>
      <c r="G140" s="85" t="s">
        <v>387</v>
      </c>
      <c r="H140" s="85" t="s">
        <v>55</v>
      </c>
      <c r="I140" s="168">
        <v>240</v>
      </c>
      <c r="J140" s="178" t="str">
        <f t="shared" si="12"/>
        <v>OLS</v>
      </c>
      <c r="K140" s="89" t="s">
        <v>30</v>
      </c>
      <c r="L140" s="89"/>
      <c r="M140" s="89"/>
      <c r="N140" s="41"/>
      <c r="O140" s="41"/>
      <c r="P140" s="41"/>
      <c r="Q140" s="41"/>
      <c r="R140" s="41"/>
      <c r="S140" s="41"/>
      <c r="T140" s="41"/>
      <c r="U140" s="522"/>
      <c r="V140" s="522"/>
      <c r="W140" s="514"/>
    </row>
    <row r="141" spans="1:23" ht="78" customHeight="1" thickBot="1">
      <c r="B141" s="233" t="s">
        <v>390</v>
      </c>
      <c r="C141" s="235" t="s">
        <v>391</v>
      </c>
      <c r="D141" s="117" t="s">
        <v>299</v>
      </c>
      <c r="E141" s="158" t="str">
        <f t="shared" ref="E141:E155" si="13">D141</f>
        <v>SF-12</v>
      </c>
      <c r="F141" s="79" t="s">
        <v>2</v>
      </c>
      <c r="G141" s="79" t="s">
        <v>55</v>
      </c>
      <c r="H141" s="79" t="s">
        <v>55</v>
      </c>
      <c r="I141" s="165">
        <v>12998</v>
      </c>
      <c r="J141" s="220" t="str">
        <f t="shared" si="12"/>
        <v>OLS</v>
      </c>
      <c r="K141" s="117" t="s">
        <v>30</v>
      </c>
      <c r="L141" s="117"/>
      <c r="M141" s="117"/>
      <c r="N141" s="137"/>
      <c r="O141" s="137"/>
      <c r="P141" s="137"/>
      <c r="Q141" s="137"/>
      <c r="R141" s="137"/>
      <c r="S141" s="137"/>
      <c r="T141" s="137"/>
      <c r="U141" s="125" t="s">
        <v>392</v>
      </c>
      <c r="V141" s="125" t="s">
        <v>392</v>
      </c>
      <c r="W141" s="233" t="s">
        <v>393</v>
      </c>
    </row>
    <row r="142" spans="1:23" ht="51.95" customHeight="1" thickBot="1">
      <c r="B142" s="69" t="s">
        <v>394</v>
      </c>
      <c r="C142" s="70" t="s">
        <v>395</v>
      </c>
      <c r="D142" s="67" t="s">
        <v>396</v>
      </c>
      <c r="E142" s="72" t="str">
        <f t="shared" si="13"/>
        <v>St George's Respiratory Questionnaire (SGRQ)</v>
      </c>
      <c r="F142" s="72" t="s">
        <v>2</v>
      </c>
      <c r="G142" s="158" t="s">
        <v>397</v>
      </c>
      <c r="H142" s="158" t="s">
        <v>63</v>
      </c>
      <c r="I142" s="272">
        <v>202</v>
      </c>
      <c r="J142" s="197" t="str">
        <f t="shared" si="12"/>
        <v>GLM; Mixture models; Restricted cubic splines fitted for examining non-linearity</v>
      </c>
      <c r="K142" s="67"/>
      <c r="L142" s="67" t="s">
        <v>31</v>
      </c>
      <c r="M142" s="67"/>
      <c r="N142" s="36"/>
      <c r="O142" s="36"/>
      <c r="P142" s="36"/>
      <c r="Q142" s="36"/>
      <c r="R142" s="36"/>
      <c r="S142" s="68" t="s">
        <v>398</v>
      </c>
      <c r="T142" s="36"/>
      <c r="U142" s="68"/>
      <c r="V142" s="68"/>
      <c r="W142" s="69"/>
    </row>
    <row r="143" spans="1:23" ht="12.95" customHeight="1" thickBot="1">
      <c r="A143" s="611"/>
      <c r="B143" s="510" t="s">
        <v>399</v>
      </c>
      <c r="C143" s="110" t="s">
        <v>400</v>
      </c>
      <c r="D143" s="87" t="s">
        <v>44</v>
      </c>
      <c r="E143" s="171" t="str">
        <f t="shared" si="13"/>
        <v>EQ-5D-5L</v>
      </c>
      <c r="F143" s="171" t="s">
        <v>8</v>
      </c>
      <c r="G143" s="518" t="s">
        <v>401</v>
      </c>
      <c r="H143" s="111" t="s">
        <v>80</v>
      </c>
      <c r="I143" s="164">
        <v>7930</v>
      </c>
      <c r="J143" s="507" t="str">
        <f t="shared" si="12"/>
        <v>Quantile regression models for development of scale-dependent exchange rates</v>
      </c>
      <c r="K143" s="546"/>
      <c r="L143" s="546"/>
      <c r="M143" s="546"/>
      <c r="N143" s="503"/>
      <c r="O143" s="503"/>
      <c r="P143" s="503"/>
      <c r="Q143" s="503"/>
      <c r="R143" s="136"/>
      <c r="S143" s="103" t="s">
        <v>402</v>
      </c>
      <c r="T143" s="503"/>
      <c r="U143" s="592" t="s">
        <v>403</v>
      </c>
      <c r="V143" s="146"/>
      <c r="W143" s="510" t="s">
        <v>404</v>
      </c>
    </row>
    <row r="144" spans="1:23" ht="12.95" customHeight="1" thickBot="1">
      <c r="A144" s="611"/>
      <c r="B144" s="511"/>
      <c r="C144" s="235" t="s">
        <v>400</v>
      </c>
      <c r="D144" s="80" t="s">
        <v>8</v>
      </c>
      <c r="E144" s="118" t="str">
        <f t="shared" si="13"/>
        <v>SF-6D</v>
      </c>
      <c r="F144" s="152" t="s">
        <v>44</v>
      </c>
      <c r="G144" s="538"/>
      <c r="H144" s="118" t="s">
        <v>80</v>
      </c>
      <c r="I144" s="166">
        <v>7930</v>
      </c>
      <c r="J144" s="509"/>
      <c r="K144" s="547"/>
      <c r="L144" s="547"/>
      <c r="M144" s="547"/>
      <c r="N144" s="523"/>
      <c r="O144" s="523"/>
      <c r="P144" s="523"/>
      <c r="Q144" s="523"/>
      <c r="R144" s="137"/>
      <c r="S144" s="103" t="s">
        <v>402</v>
      </c>
      <c r="T144" s="523"/>
      <c r="U144" s="593"/>
      <c r="V144" s="125"/>
      <c r="W144" s="511"/>
    </row>
    <row r="145" spans="1:23" ht="12.95" customHeight="1" thickBot="1">
      <c r="A145" s="611"/>
      <c r="B145" s="511"/>
      <c r="C145" s="235" t="s">
        <v>400</v>
      </c>
      <c r="D145" s="80" t="s">
        <v>6</v>
      </c>
      <c r="E145" s="118" t="str">
        <f t="shared" si="13"/>
        <v>HUI3</v>
      </c>
      <c r="F145" s="152" t="s">
        <v>44</v>
      </c>
      <c r="G145" s="538"/>
      <c r="H145" s="118" t="s">
        <v>80</v>
      </c>
      <c r="I145" s="166">
        <v>7930</v>
      </c>
      <c r="J145" s="509"/>
      <c r="K145" s="547"/>
      <c r="L145" s="547"/>
      <c r="M145" s="547"/>
      <c r="N145" s="523"/>
      <c r="O145" s="523"/>
      <c r="P145" s="523"/>
      <c r="Q145" s="523"/>
      <c r="R145" s="137"/>
      <c r="S145" s="103" t="s">
        <v>402</v>
      </c>
      <c r="T145" s="523"/>
      <c r="U145" s="593"/>
      <c r="V145" s="125"/>
      <c r="W145" s="511"/>
    </row>
    <row r="146" spans="1:23" ht="12.95" customHeight="1" thickBot="1">
      <c r="A146" s="611"/>
      <c r="B146" s="511"/>
      <c r="C146" s="235" t="s">
        <v>400</v>
      </c>
      <c r="D146" s="88" t="s">
        <v>11</v>
      </c>
      <c r="E146" s="152" t="str">
        <f t="shared" si="13"/>
        <v>15D</v>
      </c>
      <c r="F146" s="152" t="s">
        <v>44</v>
      </c>
      <c r="G146" s="538"/>
      <c r="H146" s="118" t="s">
        <v>80</v>
      </c>
      <c r="I146" s="166">
        <v>7930</v>
      </c>
      <c r="J146" s="509"/>
      <c r="K146" s="547"/>
      <c r="L146" s="547"/>
      <c r="M146" s="547"/>
      <c r="N146" s="523"/>
      <c r="O146" s="523"/>
      <c r="P146" s="523"/>
      <c r="Q146" s="523"/>
      <c r="R146" s="137"/>
      <c r="S146" s="103" t="s">
        <v>402</v>
      </c>
      <c r="T146" s="523"/>
      <c r="U146" s="593"/>
      <c r="V146" s="125"/>
      <c r="W146" s="511"/>
    </row>
    <row r="147" spans="1:23" ht="12.95" customHeight="1" thickBot="1">
      <c r="A147" s="611"/>
      <c r="B147" s="511"/>
      <c r="C147" s="235" t="s">
        <v>400</v>
      </c>
      <c r="D147" s="88" t="s">
        <v>6</v>
      </c>
      <c r="E147" s="118" t="str">
        <f t="shared" si="13"/>
        <v>HUI3</v>
      </c>
      <c r="F147" s="152" t="s">
        <v>8</v>
      </c>
      <c r="G147" s="538"/>
      <c r="H147" s="118" t="s">
        <v>80</v>
      </c>
      <c r="I147" s="166">
        <v>7930</v>
      </c>
      <c r="J147" s="509"/>
      <c r="K147" s="547"/>
      <c r="L147" s="547"/>
      <c r="M147" s="547"/>
      <c r="N147" s="523"/>
      <c r="O147" s="523"/>
      <c r="P147" s="523"/>
      <c r="Q147" s="523"/>
      <c r="R147" s="137"/>
      <c r="S147" s="103" t="s">
        <v>402</v>
      </c>
      <c r="T147" s="523"/>
      <c r="U147" s="593"/>
      <c r="V147" s="125"/>
      <c r="W147" s="511"/>
    </row>
    <row r="148" spans="1:23" ht="12.95" customHeight="1" thickBot="1">
      <c r="A148" s="611"/>
      <c r="B148" s="512"/>
      <c r="C148" s="221" t="s">
        <v>400</v>
      </c>
      <c r="D148" s="89" t="s">
        <v>11</v>
      </c>
      <c r="E148" s="85" t="str">
        <f t="shared" si="13"/>
        <v>15D</v>
      </c>
      <c r="F148" s="85" t="s">
        <v>8</v>
      </c>
      <c r="G148" s="519"/>
      <c r="H148" s="85" t="s">
        <v>80</v>
      </c>
      <c r="I148" s="168">
        <v>7930</v>
      </c>
      <c r="J148" s="508"/>
      <c r="K148" s="548"/>
      <c r="L148" s="548"/>
      <c r="M148" s="548"/>
      <c r="N148" s="504"/>
      <c r="O148" s="504"/>
      <c r="P148" s="504"/>
      <c r="Q148" s="504"/>
      <c r="R148" s="138"/>
      <c r="S148" s="75" t="s">
        <v>402</v>
      </c>
      <c r="T148" s="504"/>
      <c r="U148" s="594"/>
      <c r="V148" s="211"/>
      <c r="W148" s="512"/>
    </row>
    <row r="149" spans="1:23" ht="39" customHeight="1" thickBot="1">
      <c r="B149" s="510" t="s">
        <v>405</v>
      </c>
      <c r="C149" s="195" t="s">
        <v>406</v>
      </c>
      <c r="D149" s="67" t="s">
        <v>407</v>
      </c>
      <c r="E149" s="111" t="str">
        <f t="shared" si="13"/>
        <v>Depression Anxiety Stress Scales (DASS-21)</v>
      </c>
      <c r="F149" s="111" t="s">
        <v>44</v>
      </c>
      <c r="G149" s="111" t="s">
        <v>59</v>
      </c>
      <c r="H149" s="111" t="s">
        <v>40</v>
      </c>
      <c r="I149" s="164">
        <v>917</v>
      </c>
      <c r="J149" s="507" t="str">
        <f>CONCATENATE(IF(K149="","",CONCATENATE(K149,IF(COUNTA(K149:S149)=COUNTA(K149),"","; "))),IF(L149="","",CONCATENATE(L149,IF(COUNTA(K149:S149)=COUNTA(K149:L149),"","; "))),IF(M149="","",CONCATENATE(M149,IF(COUNTA(K149:S149)=COUNTA(K149:M149),"","; "))),IF(N149="","",CONCATENATE(N149,IF(COUNTA(K149:S149)=COUNTA(K149:N149),"","; "))),IF(O149="","",CONCATENATE(O149,IF(COUNTA(K149:S149)=COUNTA(K149:O149),"","; "))),IF(P149="","",CONCATENATE(P149,IF(COUNTA(K149:S149)=COUNTA(K149:P149),"","; "))),IF(Q149="","",CONCATENATE(Q149,IF(COUNTA(K149:S149)=COUNTA(K149:Q149),"","; "))),IF(S149="","",S149))</f>
        <v>OLS; GLM; Beta binomial; fractional regression modelling; MM-estimation</v>
      </c>
      <c r="K149" s="67" t="s">
        <v>30</v>
      </c>
      <c r="L149" s="67" t="s">
        <v>31</v>
      </c>
      <c r="M149" s="67"/>
      <c r="N149" s="36"/>
      <c r="O149" s="36"/>
      <c r="P149" s="36"/>
      <c r="Q149" s="36"/>
      <c r="R149" s="36"/>
      <c r="S149" s="75" t="s">
        <v>408</v>
      </c>
      <c r="T149" s="36"/>
      <c r="U149" s="68" t="s">
        <v>409</v>
      </c>
      <c r="V149" s="68"/>
      <c r="W149" s="518"/>
    </row>
    <row r="150" spans="1:23" ht="39" customHeight="1" thickBot="1">
      <c r="B150" s="512"/>
      <c r="C150" s="243" t="s">
        <v>406</v>
      </c>
      <c r="D150" s="116" t="s">
        <v>410</v>
      </c>
      <c r="E150" s="198" t="str">
        <f t="shared" si="13"/>
        <v>Kessler Psychological Distress Scale (K-10)</v>
      </c>
      <c r="F150" s="198" t="s">
        <v>44</v>
      </c>
      <c r="G150" s="198" t="s">
        <v>59</v>
      </c>
      <c r="H150" s="198" t="s">
        <v>40</v>
      </c>
      <c r="I150" s="183">
        <v>917</v>
      </c>
      <c r="J150" s="508"/>
      <c r="K150" s="116" t="s">
        <v>30</v>
      </c>
      <c r="L150" s="116" t="s">
        <v>31</v>
      </c>
      <c r="M150" s="116"/>
      <c r="N150" s="138"/>
      <c r="O150" s="138"/>
      <c r="P150" s="138"/>
      <c r="Q150" s="138"/>
      <c r="R150" s="138"/>
      <c r="S150" s="76" t="s">
        <v>408</v>
      </c>
      <c r="T150" s="138"/>
      <c r="U150" s="211"/>
      <c r="V150" s="211"/>
      <c r="W150" s="519"/>
    </row>
    <row r="151" spans="1:23" ht="65.099999999999994" customHeight="1" thickBot="1">
      <c r="B151" s="143" t="s">
        <v>411</v>
      </c>
      <c r="C151" s="112" t="s">
        <v>412</v>
      </c>
      <c r="D151" s="116" t="s">
        <v>413</v>
      </c>
      <c r="E151" s="198" t="str">
        <f t="shared" si="13"/>
        <v>MacNew Heart Disease Quality of Life Questionnaire</v>
      </c>
      <c r="F151" s="198" t="s">
        <v>44</v>
      </c>
      <c r="G151" s="198" t="s">
        <v>414</v>
      </c>
      <c r="H151" s="198" t="s">
        <v>7</v>
      </c>
      <c r="I151" s="183">
        <v>943</v>
      </c>
      <c r="J151" s="264" t="str">
        <f t="shared" ref="J151:J172" si="14">CONCATENATE(IF(K151="","",CONCATENATE(K151,IF(COUNTA(K151:S151)=COUNTA(K151),"","; "))),IF(L151="","",CONCATENATE(L151,IF(COUNTA(K151:S151)=COUNTA(K151:L151),"","; "))),IF(M151="","",CONCATENATE(M151,IF(COUNTA(K151:S151)=COUNTA(K151:M151),"","; "))),IF(N151="","",CONCATENATE(N151,IF(COUNTA(K151:S151)=COUNTA(K151:N151),"","; "))),IF(O151="","",CONCATENATE(O151,IF(COUNTA(K151:S151)=COUNTA(K151:O151),"","; "))),IF(P151="","",CONCATENATE(P151,IF(COUNTA(K151:S151)=COUNTA(K151:P151),"","; "))),IF(Q151="","",CONCATENATE(Q151,IF(COUNTA(K151:S151)=COUNTA(K151:Q151),"","; "))),IF(S151="","",S151))</f>
        <v>OLS; GLM; Tobit; response mapping; robust MM-estimator; ALDVMM; betamix; deep neural network</v>
      </c>
      <c r="K151" s="116" t="s">
        <v>30</v>
      </c>
      <c r="L151" s="116" t="s">
        <v>31</v>
      </c>
      <c r="M151" s="116"/>
      <c r="N151" s="138"/>
      <c r="O151" s="138"/>
      <c r="P151" s="138" t="s">
        <v>35</v>
      </c>
      <c r="Q151" s="138" t="s">
        <v>36</v>
      </c>
      <c r="R151" s="138"/>
      <c r="S151" s="76" t="s">
        <v>415</v>
      </c>
      <c r="T151" s="138"/>
      <c r="U151" s="211"/>
      <c r="V151" s="211"/>
      <c r="W151" s="198" t="s">
        <v>416</v>
      </c>
    </row>
    <row r="152" spans="1:23" ht="51.95" customHeight="1" thickBot="1">
      <c r="B152" s="143" t="s">
        <v>417</v>
      </c>
      <c r="C152" s="112" t="s">
        <v>418</v>
      </c>
      <c r="D152" s="116" t="s">
        <v>419</v>
      </c>
      <c r="E152" s="198" t="str">
        <f t="shared" si="13"/>
        <v>Cervical Radiculopathy Impact Scale (CRIS)</v>
      </c>
      <c r="F152" s="198" t="s">
        <v>2</v>
      </c>
      <c r="G152" s="198" t="s">
        <v>420</v>
      </c>
      <c r="H152" s="198" t="s">
        <v>54</v>
      </c>
      <c r="I152" s="183">
        <f>254+241+81</f>
        <v>576</v>
      </c>
      <c r="J152" s="264" t="str">
        <f t="shared" si="14"/>
        <v>GEE</v>
      </c>
      <c r="K152" s="116"/>
      <c r="L152" s="116"/>
      <c r="M152" s="116" t="s">
        <v>32</v>
      </c>
      <c r="N152" s="138"/>
      <c r="O152" s="138"/>
      <c r="P152" s="138"/>
      <c r="Q152" s="138"/>
      <c r="R152" s="138"/>
      <c r="S152" s="76"/>
      <c r="T152" s="138"/>
      <c r="U152" s="211"/>
      <c r="V152" s="211"/>
      <c r="W152" s="198"/>
    </row>
    <row r="153" spans="1:23" ht="39" customHeight="1" thickBot="1">
      <c r="B153" s="143" t="s">
        <v>421</v>
      </c>
      <c r="C153" s="221" t="s">
        <v>422</v>
      </c>
      <c r="D153" s="116" t="s">
        <v>423</v>
      </c>
      <c r="E153" s="198" t="str">
        <f t="shared" si="13"/>
        <v>Stroke outcome measures not restricted to validated instruments</v>
      </c>
      <c r="F153" s="198" t="s">
        <v>2</v>
      </c>
      <c r="G153" s="198" t="s">
        <v>424</v>
      </c>
      <c r="H153" s="198" t="s">
        <v>7</v>
      </c>
      <c r="I153" s="183">
        <v>272</v>
      </c>
      <c r="J153" s="264" t="str">
        <f t="shared" si="14"/>
        <v>OLS; CLAD; Tobit</v>
      </c>
      <c r="K153" s="116" t="s">
        <v>30</v>
      </c>
      <c r="L153" s="116"/>
      <c r="M153" s="116"/>
      <c r="N153" s="138"/>
      <c r="O153" s="211" t="s">
        <v>34</v>
      </c>
      <c r="P153" s="211" t="s">
        <v>35</v>
      </c>
      <c r="Q153" s="138"/>
      <c r="R153" s="138"/>
      <c r="S153" s="138"/>
      <c r="T153" s="138"/>
      <c r="U153" s="211"/>
      <c r="V153" s="211"/>
      <c r="W153" s="143"/>
    </row>
    <row r="154" spans="1:23" ht="26.1" customHeight="1">
      <c r="B154" s="526" t="s">
        <v>425</v>
      </c>
      <c r="C154" s="218" t="s">
        <v>426</v>
      </c>
      <c r="D154" s="93" t="s">
        <v>427</v>
      </c>
      <c r="E154" s="111" t="str">
        <f t="shared" si="13"/>
        <v>Headache Impact Test (HIT-6)</v>
      </c>
      <c r="F154" s="81" t="s">
        <v>2</v>
      </c>
      <c r="G154" s="81" t="s">
        <v>99</v>
      </c>
      <c r="H154" s="81" t="s">
        <v>82</v>
      </c>
      <c r="I154" s="86">
        <v>6334</v>
      </c>
      <c r="J154" s="261" t="str">
        <f t="shared" si="14"/>
        <v>OLS</v>
      </c>
      <c r="K154" s="93" t="s">
        <v>30</v>
      </c>
      <c r="L154" s="93"/>
      <c r="M154" s="93"/>
      <c r="N154" s="44"/>
      <c r="O154" s="44"/>
      <c r="P154" s="44"/>
      <c r="Q154" s="94"/>
      <c r="R154" s="94"/>
      <c r="S154" s="44"/>
      <c r="T154" s="44"/>
      <c r="U154" s="44"/>
      <c r="V154" s="44"/>
      <c r="W154" s="516"/>
    </row>
    <row r="155" spans="1:23" ht="39" customHeight="1" thickBot="1">
      <c r="B155" s="527"/>
      <c r="C155" s="112" t="s">
        <v>426</v>
      </c>
      <c r="D155" s="116" t="s">
        <v>428</v>
      </c>
      <c r="E155" s="198" t="str">
        <f t="shared" si="13"/>
        <v>Migraine-Specific Quality-of-Life Questionnaire version 2.1 (MSQ)</v>
      </c>
      <c r="F155" s="198" t="s">
        <v>2</v>
      </c>
      <c r="G155" s="198" t="s">
        <v>99</v>
      </c>
      <c r="H155" s="198" t="s">
        <v>82</v>
      </c>
      <c r="I155" s="183">
        <v>6108</v>
      </c>
      <c r="J155" s="264" t="str">
        <f t="shared" si="14"/>
        <v>OLS</v>
      </c>
      <c r="K155" s="116" t="s">
        <v>30</v>
      </c>
      <c r="L155" s="116"/>
      <c r="M155" s="116"/>
      <c r="N155" s="138"/>
      <c r="O155" s="138"/>
      <c r="P155" s="138"/>
      <c r="Q155" s="211"/>
      <c r="R155" s="211"/>
      <c r="S155" s="138"/>
      <c r="T155" s="138"/>
      <c r="U155" s="138"/>
      <c r="V155" s="138"/>
      <c r="W155" s="517"/>
    </row>
    <row r="156" spans="1:23" ht="26.1" customHeight="1">
      <c r="B156" s="526" t="s">
        <v>429</v>
      </c>
      <c r="C156" s="218" t="s">
        <v>430</v>
      </c>
      <c r="D156" s="93" t="s">
        <v>431</v>
      </c>
      <c r="E156" s="111" t="s">
        <v>431</v>
      </c>
      <c r="F156" s="81" t="s">
        <v>2</v>
      </c>
      <c r="G156" s="81" t="s">
        <v>432</v>
      </c>
      <c r="H156" s="81" t="s">
        <v>82</v>
      </c>
      <c r="I156" s="86">
        <v>787</v>
      </c>
      <c r="J156" s="261" t="str">
        <f t="shared" si="14"/>
        <v>OLS; CLAD; Tobit</v>
      </c>
      <c r="K156" s="93" t="s">
        <v>30</v>
      </c>
      <c r="L156" s="93"/>
      <c r="M156" s="93"/>
      <c r="N156" s="44"/>
      <c r="O156" s="44" t="s">
        <v>34</v>
      </c>
      <c r="P156" s="44" t="s">
        <v>35</v>
      </c>
      <c r="Q156" s="94"/>
      <c r="R156" s="94"/>
      <c r="S156" s="44"/>
      <c r="T156" s="44"/>
      <c r="U156" s="44"/>
      <c r="V156" s="44"/>
      <c r="W156" s="515"/>
    </row>
    <row r="157" spans="1:23" ht="65.099999999999994" customHeight="1">
      <c r="B157" s="541"/>
      <c r="C157" s="208"/>
      <c r="D157" s="117"/>
      <c r="E157" s="81" t="s">
        <v>431</v>
      </c>
      <c r="F157" s="118" t="s">
        <v>53</v>
      </c>
      <c r="G157" s="118" t="s">
        <v>432</v>
      </c>
      <c r="H157" s="118" t="s">
        <v>82</v>
      </c>
      <c r="I157" s="166">
        <v>523</v>
      </c>
      <c r="J157" s="261" t="str">
        <f t="shared" si="14"/>
        <v>OLS; CLAD; Tobit</v>
      </c>
      <c r="K157" s="117" t="s">
        <v>30</v>
      </c>
      <c r="L157" s="117"/>
      <c r="M157" s="117"/>
      <c r="N157" s="137"/>
      <c r="O157" s="137" t="s">
        <v>34</v>
      </c>
      <c r="P157" s="137" t="s">
        <v>35</v>
      </c>
      <c r="Q157" s="125"/>
      <c r="R157" s="125"/>
      <c r="S157" s="137"/>
      <c r="T157" s="137"/>
      <c r="U157" s="137"/>
      <c r="V157" s="137"/>
      <c r="W157" s="516"/>
    </row>
    <row r="158" spans="1:23" ht="26.1" customHeight="1" thickBot="1">
      <c r="B158" s="527"/>
      <c r="C158" s="112" t="s">
        <v>430</v>
      </c>
      <c r="D158" s="116" t="s">
        <v>431</v>
      </c>
      <c r="E158" s="198" t="s">
        <v>431</v>
      </c>
      <c r="F158" s="198" t="s">
        <v>8</v>
      </c>
      <c r="G158" s="198" t="s">
        <v>432</v>
      </c>
      <c r="H158" s="198" t="s">
        <v>82</v>
      </c>
      <c r="I158" s="183">
        <v>473</v>
      </c>
      <c r="J158" s="264" t="str">
        <f t="shared" si="14"/>
        <v>OLS; CLAD; Tobit</v>
      </c>
      <c r="K158" s="116" t="s">
        <v>30</v>
      </c>
      <c r="L158" s="116"/>
      <c r="M158" s="116"/>
      <c r="N158" s="138"/>
      <c r="O158" s="138" t="s">
        <v>34</v>
      </c>
      <c r="P158" s="138" t="s">
        <v>35</v>
      </c>
      <c r="Q158" s="211"/>
      <c r="R158" s="211"/>
      <c r="S158" s="138"/>
      <c r="T158" s="138"/>
      <c r="U158" s="138"/>
      <c r="V158" s="138"/>
      <c r="W158" s="517"/>
    </row>
    <row r="159" spans="1:23" ht="51.95" customHeight="1" thickBot="1">
      <c r="B159" s="73" t="s">
        <v>433</v>
      </c>
      <c r="C159" s="70" t="s">
        <v>434</v>
      </c>
      <c r="D159" s="67" t="s">
        <v>435</v>
      </c>
      <c r="E159" s="111" t="str">
        <f t="shared" ref="E159:E179" si="15">D159</f>
        <v>Clinical outcome measures and demographic variables, including Seattle Angina Questionnaire</v>
      </c>
      <c r="F159" s="72" t="s">
        <v>2</v>
      </c>
      <c r="G159" s="72" t="s">
        <v>114</v>
      </c>
      <c r="H159" s="72" t="s">
        <v>7</v>
      </c>
      <c r="I159" s="119">
        <v>2855</v>
      </c>
      <c r="J159" s="197" t="str">
        <f t="shared" si="14"/>
        <v>OLS</v>
      </c>
      <c r="K159" s="67" t="s">
        <v>30</v>
      </c>
      <c r="L159" s="67"/>
      <c r="M159" s="67"/>
      <c r="N159" s="36"/>
      <c r="O159" s="36"/>
      <c r="P159" s="36"/>
      <c r="Q159" s="68"/>
      <c r="R159" s="68"/>
      <c r="S159" s="36"/>
      <c r="T159" s="36"/>
      <c r="U159" s="36"/>
      <c r="V159" s="36"/>
      <c r="W159" s="5"/>
    </row>
    <row r="160" spans="1:23" ht="39" customHeight="1" thickBot="1">
      <c r="B160" s="73" t="s">
        <v>436</v>
      </c>
      <c r="C160" s="70" t="s">
        <v>437</v>
      </c>
      <c r="D160" s="67" t="s">
        <v>438</v>
      </c>
      <c r="E160" s="111" t="str">
        <f t="shared" si="15"/>
        <v>Numerical rating scale (NRS) of pain severity</v>
      </c>
      <c r="F160" s="72" t="s">
        <v>2</v>
      </c>
      <c r="G160" s="72" t="s">
        <v>439</v>
      </c>
      <c r="H160" s="72" t="s">
        <v>54</v>
      </c>
      <c r="I160" s="119">
        <v>284</v>
      </c>
      <c r="J160" s="197" t="str">
        <f t="shared" si="14"/>
        <v>GLM</v>
      </c>
      <c r="K160" s="67"/>
      <c r="L160" s="67" t="s">
        <v>31</v>
      </c>
      <c r="M160" s="67"/>
      <c r="N160" s="36"/>
      <c r="O160" s="36"/>
      <c r="P160" s="36"/>
      <c r="Q160" s="68"/>
      <c r="R160" s="68"/>
      <c r="S160" s="36"/>
      <c r="T160" s="36"/>
      <c r="U160" s="36"/>
      <c r="V160" s="36"/>
      <c r="W160" s="5"/>
    </row>
    <row r="161" spans="1:23" ht="102.75" thickBot="1">
      <c r="B161" s="8" t="s">
        <v>440</v>
      </c>
      <c r="C161" s="70" t="s">
        <v>441</v>
      </c>
      <c r="D161" s="67" t="s">
        <v>299</v>
      </c>
      <c r="E161" s="111" t="str">
        <f t="shared" si="15"/>
        <v>SF-12</v>
      </c>
      <c r="F161" s="72" t="s">
        <v>2</v>
      </c>
      <c r="G161" s="72" t="s">
        <v>55</v>
      </c>
      <c r="H161" s="72" t="s">
        <v>55</v>
      </c>
      <c r="I161" s="119">
        <v>12967</v>
      </c>
      <c r="J161" s="197" t="str">
        <f t="shared" si="14"/>
        <v>OLS; 2-part; response mapping</v>
      </c>
      <c r="K161" s="67" t="s">
        <v>30</v>
      </c>
      <c r="L161" s="67"/>
      <c r="M161" s="67"/>
      <c r="N161" s="42" t="s">
        <v>33</v>
      </c>
      <c r="O161" s="36"/>
      <c r="P161" s="36"/>
      <c r="Q161" s="68" t="s">
        <v>36</v>
      </c>
      <c r="R161" s="68"/>
      <c r="S161" s="36"/>
      <c r="T161" s="36" t="s">
        <v>442</v>
      </c>
      <c r="U161" s="68" t="s">
        <v>443</v>
      </c>
      <c r="V161" s="68" t="s">
        <v>444</v>
      </c>
      <c r="W161" s="69" t="s">
        <v>445</v>
      </c>
    </row>
    <row r="162" spans="1:23" ht="102.75" thickBot="1">
      <c r="A162" s="431"/>
      <c r="B162" s="230" t="s">
        <v>446</v>
      </c>
      <c r="C162" s="229" t="s">
        <v>447</v>
      </c>
      <c r="D162" s="226" t="s">
        <v>105</v>
      </c>
      <c r="E162" s="152" t="str">
        <f t="shared" si="15"/>
        <v>EORTC QLQ-C30</v>
      </c>
      <c r="F162" s="134" t="s">
        <v>2</v>
      </c>
      <c r="G162" s="134" t="s">
        <v>282</v>
      </c>
      <c r="H162" s="118" t="s">
        <v>5</v>
      </c>
      <c r="I162" s="13">
        <v>3765</v>
      </c>
      <c r="J162" s="174" t="str">
        <f t="shared" si="14"/>
        <v>OLS; response mapping; ALDVMM</v>
      </c>
      <c r="K162" s="223" t="s">
        <v>30</v>
      </c>
      <c r="L162" s="226"/>
      <c r="M162" s="226"/>
      <c r="N162" s="228"/>
      <c r="O162" s="228"/>
      <c r="P162" s="228"/>
      <c r="Q162" s="228" t="s">
        <v>36</v>
      </c>
      <c r="R162" s="228"/>
      <c r="S162" s="228" t="s">
        <v>46</v>
      </c>
      <c r="T162" s="247"/>
      <c r="U162" s="224"/>
      <c r="V162" s="224"/>
      <c r="W162" s="225"/>
    </row>
    <row r="163" spans="1:23" ht="102.75" thickBot="1">
      <c r="A163" s="431"/>
      <c r="B163" s="90" t="s">
        <v>448</v>
      </c>
      <c r="C163" s="182" t="s">
        <v>449</v>
      </c>
      <c r="D163" s="67" t="s">
        <v>281</v>
      </c>
      <c r="E163" s="111" t="str">
        <f t="shared" si="15"/>
        <v>Functional Assessment of Cancer Therapy - Breast (FACT-B)</v>
      </c>
      <c r="F163" s="72" t="s">
        <v>2</v>
      </c>
      <c r="G163" s="72" t="s">
        <v>282</v>
      </c>
      <c r="H163" s="72" t="s">
        <v>5</v>
      </c>
      <c r="I163" s="119">
        <v>11952</v>
      </c>
      <c r="J163" s="197" t="str">
        <f t="shared" si="14"/>
        <v>response mapping; ALDVMM</v>
      </c>
      <c r="K163" s="67"/>
      <c r="L163" s="67"/>
      <c r="M163" s="67"/>
      <c r="N163" s="42"/>
      <c r="O163" s="36"/>
      <c r="P163" s="36"/>
      <c r="Q163" s="68" t="s">
        <v>36</v>
      </c>
      <c r="R163" s="68"/>
      <c r="S163" s="36" t="s">
        <v>46</v>
      </c>
      <c r="T163" s="36"/>
      <c r="U163" s="68"/>
      <c r="V163" s="68"/>
      <c r="W163" s="69"/>
    </row>
    <row r="164" spans="1:23" ht="51.95" customHeight="1" thickBot="1">
      <c r="A164" s="431"/>
      <c r="B164" s="510" t="s">
        <v>450</v>
      </c>
      <c r="C164" s="182" t="s">
        <v>451</v>
      </c>
      <c r="D164" s="67" t="s">
        <v>452</v>
      </c>
      <c r="E164" s="111" t="str">
        <f t="shared" si="15"/>
        <v>Sydney Asthma Quality of Life Questionnaire (AQLQ or AQLQ-S)</v>
      </c>
      <c r="F164" s="111" t="s">
        <v>44</v>
      </c>
      <c r="G164" s="111" t="s">
        <v>453</v>
      </c>
      <c r="H164" s="111" t="s">
        <v>63</v>
      </c>
      <c r="I164" s="164">
        <v>852</v>
      </c>
      <c r="J164" s="171" t="str">
        <f t="shared" si="14"/>
        <v>OLS; ALDVMM, beta-based mixture model</v>
      </c>
      <c r="K164" s="67" t="s">
        <v>30</v>
      </c>
      <c r="L164" s="67"/>
      <c r="M164" s="67"/>
      <c r="N164" s="42"/>
      <c r="O164" s="36"/>
      <c r="P164" s="36"/>
      <c r="Q164" s="68"/>
      <c r="R164" s="68"/>
      <c r="S164" s="36" t="s">
        <v>454</v>
      </c>
      <c r="T164" s="36"/>
      <c r="U164" s="68"/>
      <c r="V164" s="68"/>
      <c r="W164" s="518"/>
    </row>
    <row r="165" spans="1:23" ht="51.95" customHeight="1" thickBot="1">
      <c r="A165" s="431"/>
      <c r="B165" s="514"/>
      <c r="C165" s="182" t="s">
        <v>451</v>
      </c>
      <c r="D165" s="67" t="s">
        <v>455</v>
      </c>
      <c r="E165" s="81" t="str">
        <f t="shared" si="15"/>
        <v>Asthma Quality of Life Questionnaire (AQLQ)</v>
      </c>
      <c r="F165" s="198" t="s">
        <v>6</v>
      </c>
      <c r="G165" s="198" t="s">
        <v>453</v>
      </c>
      <c r="H165" s="198" t="s">
        <v>63</v>
      </c>
      <c r="I165" s="183">
        <v>852</v>
      </c>
      <c r="J165" s="264" t="str">
        <f t="shared" si="14"/>
        <v>OLS; ALDVMM, beta-based mixture model</v>
      </c>
      <c r="K165" s="67" t="s">
        <v>30</v>
      </c>
      <c r="L165" s="67"/>
      <c r="M165" s="67"/>
      <c r="N165" s="42"/>
      <c r="O165" s="36"/>
      <c r="P165" s="36"/>
      <c r="Q165" s="68"/>
      <c r="R165" s="68"/>
      <c r="S165" s="36" t="s">
        <v>454</v>
      </c>
      <c r="T165" s="36"/>
      <c r="U165" s="68"/>
      <c r="V165" s="68"/>
      <c r="W165" s="519"/>
    </row>
    <row r="166" spans="1:23" ht="51.95" customHeight="1" thickBot="1">
      <c r="B166" s="8" t="s">
        <v>456</v>
      </c>
      <c r="C166" s="70" t="s">
        <v>457</v>
      </c>
      <c r="D166" s="67" t="s">
        <v>458</v>
      </c>
      <c r="E166" s="111" t="str">
        <f t="shared" si="15"/>
        <v>Beck Depression Inventory (BDI)</v>
      </c>
      <c r="F166" s="72" t="s">
        <v>2</v>
      </c>
      <c r="G166" s="10" t="s">
        <v>59</v>
      </c>
      <c r="H166" s="72" t="s">
        <v>40</v>
      </c>
      <c r="I166" s="19">
        <v>1074</v>
      </c>
      <c r="J166" s="197" t="str">
        <f t="shared" si="14"/>
        <v>OLS; GLM; Tobit; MM-estimator</v>
      </c>
      <c r="K166" s="29" t="s">
        <v>30</v>
      </c>
      <c r="L166" s="29" t="s">
        <v>31</v>
      </c>
      <c r="M166" s="67"/>
      <c r="N166" s="42"/>
      <c r="O166" s="36"/>
      <c r="P166" s="42" t="s">
        <v>35</v>
      </c>
      <c r="Q166" s="68"/>
      <c r="R166" s="68"/>
      <c r="S166" s="68" t="s">
        <v>459</v>
      </c>
      <c r="T166" s="36"/>
      <c r="U166" s="68"/>
      <c r="V166" s="68"/>
      <c r="W166" s="69"/>
    </row>
    <row r="167" spans="1:23" ht="51.95" customHeight="1" thickBot="1">
      <c r="B167" s="69" t="s">
        <v>460</v>
      </c>
      <c r="C167" s="70" t="s">
        <v>461</v>
      </c>
      <c r="D167" s="67" t="s">
        <v>462</v>
      </c>
      <c r="E167" s="111" t="str">
        <f t="shared" si="15"/>
        <v>Insomnia Severity Index (ISI)</v>
      </c>
      <c r="F167" s="72" t="s">
        <v>2</v>
      </c>
      <c r="G167" s="72" t="s">
        <v>463</v>
      </c>
      <c r="H167" s="72" t="s">
        <v>40</v>
      </c>
      <c r="I167" s="119">
        <f>0.5*2842</f>
        <v>1421</v>
      </c>
      <c r="J167" s="197" t="str">
        <f t="shared" si="14"/>
        <v>GLM</v>
      </c>
      <c r="K167" s="67"/>
      <c r="L167" s="67" t="s">
        <v>31</v>
      </c>
      <c r="M167" s="67"/>
      <c r="N167" s="36"/>
      <c r="O167" s="36"/>
      <c r="P167" s="36"/>
      <c r="Q167" s="36"/>
      <c r="R167" s="36"/>
      <c r="S167" s="36"/>
      <c r="T167" s="36"/>
      <c r="U167" s="36"/>
      <c r="V167" s="36"/>
      <c r="W167" s="5"/>
    </row>
    <row r="168" spans="1:23" ht="65.099999999999994" customHeight="1" thickBot="1">
      <c r="B168" s="69" t="s">
        <v>464</v>
      </c>
      <c r="C168" s="70" t="s">
        <v>465</v>
      </c>
      <c r="D168" s="67" t="s">
        <v>466</v>
      </c>
      <c r="E168" s="111" t="str">
        <f t="shared" si="15"/>
        <v>11-point pain intensity numerical rating scale (PI-NRS-11)</v>
      </c>
      <c r="F168" s="72" t="s">
        <v>2</v>
      </c>
      <c r="G168" s="72" t="s">
        <v>467</v>
      </c>
      <c r="H168" s="72" t="s">
        <v>54</v>
      </c>
      <c r="I168" s="119">
        <f>2719*0.7</f>
        <v>1903.3</v>
      </c>
      <c r="J168" s="197" t="str">
        <f t="shared" si="14"/>
        <v>OLS; response mapping</v>
      </c>
      <c r="K168" s="67" t="s">
        <v>30</v>
      </c>
      <c r="L168" s="67"/>
      <c r="M168" s="67"/>
      <c r="N168" s="36"/>
      <c r="O168" s="36"/>
      <c r="P168" s="36"/>
      <c r="Q168" s="36" t="s">
        <v>36</v>
      </c>
      <c r="R168" s="36"/>
      <c r="S168" s="36"/>
      <c r="T168" s="36" t="s">
        <v>468</v>
      </c>
      <c r="U168" s="36" t="s">
        <v>469</v>
      </c>
      <c r="V168" s="36" t="s">
        <v>469</v>
      </c>
      <c r="W168" s="69" t="s">
        <v>470</v>
      </c>
    </row>
    <row r="169" spans="1:23" ht="39" customHeight="1" thickBot="1">
      <c r="B169" s="510" t="s">
        <v>471</v>
      </c>
      <c r="C169" s="74" t="s">
        <v>472</v>
      </c>
      <c r="D169" s="87" t="s">
        <v>473</v>
      </c>
      <c r="E169" s="382" t="str">
        <f t="shared" si="15"/>
        <v>Impact of Weight on Quality of Life-Lite (IWQOL-Lite)</v>
      </c>
      <c r="F169" s="382" t="s">
        <v>44</v>
      </c>
      <c r="G169" s="382" t="s">
        <v>474</v>
      </c>
      <c r="H169" s="382" t="s">
        <v>9</v>
      </c>
      <c r="I169" s="164">
        <v>1000</v>
      </c>
      <c r="J169" s="406" t="str">
        <f>CONCATENATE(IF(K169="","",CONCATENATE(K169,IF(COUNTA(K169:S169)=COUNTA(K169),"","; "))),IF(L169="","",CONCATENATE(L169,IF(COUNTA(K169:S169)=COUNTA(K169:L169),"","; "))),IF(M169="","",CONCATENATE(M169,IF(COUNTA(K169:S169)=COUNTA(K169:M169),"","; "))),IF(N169="","",CONCATENATE(N169,IF(COUNTA(K169:S169)=COUNTA(K169:N169),"","; "))),IF(O169="","",CONCATENATE(O169,IF(COUNTA(K169:S169)=COUNTA(K169:O169),"","; "))),IF(P169="","",CONCATENATE(P169,IF(COUNTA(K169:S169)=COUNTA(K169:P169),"","; "))),IF(Q169="","",CONCATENATE(Q169,IF(COUNTA(K169:S169)=COUNTA(K169:Q169),"","; "))),IF(R169="","",CONCATENATE(R169,IF(COUNTA(K169:S169)=COUNTA(K169:R169),"","; "))),IF(S169="","",S169))</f>
        <v>OLS; GLM; 2-part; CLAD; Tobit</v>
      </c>
      <c r="K169" s="87" t="s">
        <v>30</v>
      </c>
      <c r="L169" s="87" t="s">
        <v>31</v>
      </c>
      <c r="M169" s="87"/>
      <c r="N169" s="34" t="s">
        <v>33</v>
      </c>
      <c r="O169" s="34" t="s">
        <v>34</v>
      </c>
      <c r="P169" s="34" t="s">
        <v>35</v>
      </c>
      <c r="Q169" s="34"/>
      <c r="R169" s="34"/>
      <c r="S169" s="34"/>
      <c r="T169" s="36"/>
      <c r="U169" s="34"/>
      <c r="V169" s="34"/>
      <c r="W169" s="395"/>
    </row>
    <row r="170" spans="1:23" ht="39" customHeight="1" thickBot="1">
      <c r="B170" s="512"/>
      <c r="C170" s="221" t="s">
        <v>472</v>
      </c>
      <c r="D170" s="391" t="s">
        <v>473</v>
      </c>
      <c r="E170" s="403" t="str">
        <f t="shared" si="15"/>
        <v>Impact of Weight on Quality of Life-Lite (IWQOL-Lite)</v>
      </c>
      <c r="F170" s="387" t="s">
        <v>8</v>
      </c>
      <c r="G170" s="387" t="s">
        <v>474</v>
      </c>
      <c r="H170" s="387" t="s">
        <v>9</v>
      </c>
      <c r="I170" s="183">
        <v>1000</v>
      </c>
      <c r="J170" s="405" t="str">
        <f>CONCATENATE(IF(K170="","",CONCATENATE(K170,IF(COUNTA(K170:S170)=COUNTA(K170),"","; "))),IF(L170="","",CONCATENATE(L170,IF(COUNTA(K170:S170)=COUNTA(K170:L170),"","; "))),IF(M170="","",CONCATENATE(M170,IF(COUNTA(K170:S170)=COUNTA(K170:M170),"","; "))),IF(N170="","",CONCATENATE(N170,IF(COUNTA(K170:S170)=COUNTA(K170:N170),"","; "))),IF(O170="","",CONCATENATE(O170,IF(COUNTA(K170:S170)=COUNTA(K170:O170),"","; "))),IF(P170="","",CONCATENATE(P170,IF(COUNTA(K170:S170)=COUNTA(K170:P170),"","; "))),IF(Q170="","",CONCATENATE(Q170,IF(COUNTA(K170:S170)=COUNTA(K170:Q170),"","; "))),IF(R170="","",CONCATENATE(R170,IF(COUNTA(K170:S170)=COUNTA(K170:R170),"","; "))),IF(S170="","",S170))</f>
        <v>OLS; GLM; 2-part; CLAD; Tobit</v>
      </c>
      <c r="K170" s="391" t="s">
        <v>30</v>
      </c>
      <c r="L170" s="391" t="s">
        <v>31</v>
      </c>
      <c r="M170" s="391"/>
      <c r="N170" s="393" t="s">
        <v>33</v>
      </c>
      <c r="O170" s="393" t="s">
        <v>34</v>
      </c>
      <c r="P170" s="393" t="s">
        <v>35</v>
      </c>
      <c r="Q170" s="393"/>
      <c r="R170" s="393"/>
      <c r="S170" s="393"/>
      <c r="T170" s="36"/>
      <c r="U170" s="393"/>
      <c r="V170" s="393"/>
      <c r="W170" s="385"/>
    </row>
    <row r="171" spans="1:23" ht="78" customHeight="1" thickBot="1">
      <c r="A171" s="431"/>
      <c r="B171" s="69" t="s">
        <v>475</v>
      </c>
      <c r="C171" s="70" t="s">
        <v>476</v>
      </c>
      <c r="D171" s="67" t="s">
        <v>105</v>
      </c>
      <c r="E171" s="158" t="str">
        <f t="shared" si="15"/>
        <v>EORTC QLQ-C30</v>
      </c>
      <c r="F171" s="72" t="s">
        <v>44</v>
      </c>
      <c r="G171" s="72" t="s">
        <v>477</v>
      </c>
      <c r="H171" s="72" t="s">
        <v>5</v>
      </c>
      <c r="I171" s="119">
        <v>722</v>
      </c>
      <c r="J171" s="197" t="str">
        <f t="shared" si="14"/>
        <v>Gradient boosted tree (GBT) using direct and response mapping</v>
      </c>
      <c r="K171" s="67"/>
      <c r="L171" s="67"/>
      <c r="M171" s="67"/>
      <c r="N171" s="36"/>
      <c r="O171" s="36"/>
      <c r="P171" s="36"/>
      <c r="Q171" s="36"/>
      <c r="R171" s="36"/>
      <c r="S171" s="68" t="s">
        <v>478</v>
      </c>
      <c r="T171" s="36"/>
      <c r="U171" s="36" t="s">
        <v>479</v>
      </c>
      <c r="V171" s="36" t="s">
        <v>479</v>
      </c>
      <c r="W171" s="69"/>
    </row>
    <row r="172" spans="1:23" ht="65.099999999999994" customHeight="1" thickBot="1">
      <c r="A172" s="431"/>
      <c r="B172" s="510" t="s">
        <v>480</v>
      </c>
      <c r="C172" s="70" t="s">
        <v>481</v>
      </c>
      <c r="D172" s="67" t="s">
        <v>105</v>
      </c>
      <c r="E172" s="111" t="str">
        <f t="shared" si="15"/>
        <v>EORTC QLQ-C30</v>
      </c>
      <c r="F172" s="111" t="s">
        <v>44</v>
      </c>
      <c r="G172" s="111" t="s">
        <v>477</v>
      </c>
      <c r="H172" s="111" t="s">
        <v>5</v>
      </c>
      <c r="I172" s="164">
        <v>903</v>
      </c>
      <c r="J172" s="507" t="str">
        <f t="shared" si="14"/>
        <v>OLS; 2-part linear regression; 2-part beta regression; Tobit; response mapping (ordinal logistic regression); beta regression; tweedie regression</v>
      </c>
      <c r="K172" s="67" t="s">
        <v>30</v>
      </c>
      <c r="L172" s="67"/>
      <c r="M172" s="67"/>
      <c r="N172" s="68" t="s">
        <v>482</v>
      </c>
      <c r="O172" s="36"/>
      <c r="P172" s="68" t="s">
        <v>35</v>
      </c>
      <c r="Q172" s="68" t="s">
        <v>182</v>
      </c>
      <c r="R172" s="68"/>
      <c r="S172" s="68" t="s">
        <v>483</v>
      </c>
      <c r="T172" s="36"/>
      <c r="U172" s="36"/>
      <c r="V172" s="36"/>
      <c r="W172" s="518"/>
    </row>
    <row r="173" spans="1:23" ht="65.099999999999994" customHeight="1" thickBot="1">
      <c r="A173" s="431"/>
      <c r="B173" s="512"/>
      <c r="C173" s="70" t="s">
        <v>481</v>
      </c>
      <c r="D173" s="67" t="s">
        <v>286</v>
      </c>
      <c r="E173" s="198" t="str">
        <f t="shared" si="15"/>
        <v>Functional Assessment of Cancer Therapy - General (FACT-G)</v>
      </c>
      <c r="F173" s="198" t="s">
        <v>44</v>
      </c>
      <c r="G173" s="198" t="s">
        <v>477</v>
      </c>
      <c r="H173" s="198" t="s">
        <v>5</v>
      </c>
      <c r="I173" s="183">
        <v>908</v>
      </c>
      <c r="J173" s="508"/>
      <c r="K173" s="67" t="s">
        <v>30</v>
      </c>
      <c r="L173" s="67"/>
      <c r="M173" s="67"/>
      <c r="N173" s="68" t="s">
        <v>482</v>
      </c>
      <c r="O173" s="36"/>
      <c r="P173" s="68" t="s">
        <v>35</v>
      </c>
      <c r="Q173" s="68" t="s">
        <v>182</v>
      </c>
      <c r="R173" s="68"/>
      <c r="S173" s="68" t="s">
        <v>483</v>
      </c>
      <c r="T173" s="36"/>
      <c r="U173" s="36"/>
      <c r="V173" s="36"/>
      <c r="W173" s="519"/>
    </row>
    <row r="174" spans="1:23" ht="51.95" customHeight="1" thickBot="1">
      <c r="B174" s="69" t="s">
        <v>484</v>
      </c>
      <c r="C174" s="70" t="s">
        <v>485</v>
      </c>
      <c r="D174" s="67" t="s">
        <v>486</v>
      </c>
      <c r="E174" s="158" t="str">
        <f t="shared" si="15"/>
        <v>Patient Reported Outcomes Measurement Information System (PROMIS-29)</v>
      </c>
      <c r="F174" s="72" t="s">
        <v>2</v>
      </c>
      <c r="G174" s="72" t="s">
        <v>55</v>
      </c>
      <c r="H174" s="72" t="s">
        <v>55</v>
      </c>
      <c r="I174" s="119">
        <v>2623</v>
      </c>
      <c r="J174" s="197" t="str">
        <f t="shared" ref="J174:J183" si="16">CONCATENATE(IF(K174="","",CONCATENATE(K174,IF(COUNTA(K174:S174)=COUNTA(K174),"","; "))),IF(L174="","",CONCATENATE(L174,IF(COUNTA(K174:S174)=COUNTA(K174:L174),"","; "))),IF(M174="","",CONCATENATE(M174,IF(COUNTA(K174:S174)=COUNTA(K174:M174),"","; "))),IF(N174="","",CONCATENATE(N174,IF(COUNTA(K174:S174)=COUNTA(K174:N174),"","; "))),IF(O174="","",CONCATENATE(O174,IF(COUNTA(K174:S174)=COUNTA(K174:O174),"","; "))),IF(P174="","",CONCATENATE(P174,IF(COUNTA(K174:S174)=COUNTA(K174:P174),"","; "))),IF(Q174="","",CONCATENATE(Q174,IF(COUNTA(K174:S174)=COUNTA(K174:Q174),"","; "))),IF(S174="","",S174))</f>
        <v>OLS; 2-part; non-linear power funcation; polynomial (quadratic and cubic)</v>
      </c>
      <c r="K174" s="67" t="s">
        <v>30</v>
      </c>
      <c r="L174" s="67"/>
      <c r="M174" s="67"/>
      <c r="N174" s="68" t="s">
        <v>33</v>
      </c>
      <c r="O174" s="36"/>
      <c r="P174" s="36"/>
      <c r="Q174" s="36"/>
      <c r="R174" s="36"/>
      <c r="S174" s="68" t="s">
        <v>487</v>
      </c>
      <c r="T174" s="68" t="s">
        <v>488</v>
      </c>
      <c r="U174" s="36"/>
      <c r="V174" s="36"/>
      <c r="W174" s="69"/>
    </row>
    <row r="175" spans="1:23" ht="39" customHeight="1" thickBot="1">
      <c r="B175" s="69" t="s">
        <v>489</v>
      </c>
      <c r="C175" s="70" t="s">
        <v>490</v>
      </c>
      <c r="D175" s="67" t="s">
        <v>491</v>
      </c>
      <c r="E175" s="72" t="str">
        <f t="shared" si="15"/>
        <v xml:space="preserve">Patient Assessment of Constipation quality of life (PAC-QOL) </v>
      </c>
      <c r="F175" s="72" t="s">
        <v>2</v>
      </c>
      <c r="G175" s="72" t="s">
        <v>492</v>
      </c>
      <c r="H175" s="72" t="s">
        <v>12</v>
      </c>
      <c r="I175" s="119">
        <v>438</v>
      </c>
      <c r="J175" s="197" t="str">
        <f t="shared" si="16"/>
        <v>GLM</v>
      </c>
      <c r="K175" s="67"/>
      <c r="L175" s="67" t="s">
        <v>31</v>
      </c>
      <c r="M175" s="67"/>
      <c r="N175" s="36"/>
      <c r="O175" s="36"/>
      <c r="P175" s="36"/>
      <c r="Q175" s="36"/>
      <c r="R175" s="36"/>
      <c r="S175" s="36"/>
      <c r="T175" s="36"/>
      <c r="U175" s="36" t="s">
        <v>493</v>
      </c>
      <c r="V175" s="36" t="s">
        <v>493</v>
      </c>
      <c r="W175" s="69"/>
    </row>
    <row r="176" spans="1:23" ht="26.1" customHeight="1" thickBot="1">
      <c r="B176" s="510" t="s">
        <v>494</v>
      </c>
      <c r="C176" s="74" t="s">
        <v>495</v>
      </c>
      <c r="D176" s="30" t="s">
        <v>72</v>
      </c>
      <c r="E176" s="111" t="str">
        <f t="shared" si="15"/>
        <v>Health Assessment Questionnaire (HAQ)</v>
      </c>
      <c r="F176" s="133" t="s">
        <v>2</v>
      </c>
      <c r="G176" s="133" t="s">
        <v>73</v>
      </c>
      <c r="H176" s="133" t="s">
        <v>54</v>
      </c>
      <c r="I176" s="12">
        <v>139</v>
      </c>
      <c r="J176" s="171" t="str">
        <f t="shared" si="16"/>
        <v>Unclear</v>
      </c>
      <c r="K176" s="67"/>
      <c r="L176" s="67"/>
      <c r="M176" s="67"/>
      <c r="N176" s="36"/>
      <c r="O176" s="36"/>
      <c r="P176" s="36"/>
      <c r="Q176" s="36"/>
      <c r="R176" s="36"/>
      <c r="S176" s="42" t="s">
        <v>123</v>
      </c>
      <c r="T176" s="36"/>
      <c r="U176" s="36"/>
      <c r="V176" s="521" t="s">
        <v>496</v>
      </c>
      <c r="W176" s="510" t="s">
        <v>497</v>
      </c>
    </row>
    <row r="177" spans="1:66" ht="26.1" customHeight="1" thickBot="1">
      <c r="B177" s="512"/>
      <c r="C177" s="221" t="s">
        <v>495</v>
      </c>
      <c r="D177" s="31" t="s">
        <v>72</v>
      </c>
      <c r="E177" s="81" t="str">
        <f t="shared" si="15"/>
        <v>Health Assessment Questionnaire (HAQ)</v>
      </c>
      <c r="F177" s="132" t="s">
        <v>498</v>
      </c>
      <c r="G177" s="132" t="s">
        <v>73</v>
      </c>
      <c r="H177" s="132" t="s">
        <v>54</v>
      </c>
      <c r="I177" s="105">
        <v>139</v>
      </c>
      <c r="J177" s="264" t="str">
        <f t="shared" si="16"/>
        <v>Unclear</v>
      </c>
      <c r="K177" s="67"/>
      <c r="L177" s="67"/>
      <c r="M177" s="67"/>
      <c r="N177" s="36"/>
      <c r="O177" s="36"/>
      <c r="P177" s="36"/>
      <c r="Q177" s="36"/>
      <c r="R177" s="36"/>
      <c r="S177" s="42" t="s">
        <v>123</v>
      </c>
      <c r="T177" s="36"/>
      <c r="U177" s="36"/>
      <c r="V177" s="522"/>
      <c r="W177" s="512"/>
    </row>
    <row r="178" spans="1:66" ht="90.95" customHeight="1" thickBot="1">
      <c r="B178" s="73" t="s">
        <v>499</v>
      </c>
      <c r="C178" s="70" t="s">
        <v>500</v>
      </c>
      <c r="D178" s="67" t="s">
        <v>501</v>
      </c>
      <c r="E178" s="111" t="str">
        <f t="shared" si="15"/>
        <v>12-item Multiple Sclerosis Walking Scale (MSWS-12)</v>
      </c>
      <c r="F178" s="72" t="s">
        <v>2</v>
      </c>
      <c r="G178" s="72" t="s">
        <v>432</v>
      </c>
      <c r="H178" s="72" t="s">
        <v>82</v>
      </c>
      <c r="I178" s="119">
        <v>560</v>
      </c>
      <c r="J178" s="197" t="str">
        <f t="shared" si="16"/>
        <v>OLS; 2-part; CLAD; Tobit; 3-part</v>
      </c>
      <c r="K178" s="67" t="s">
        <v>30</v>
      </c>
      <c r="L178" s="67"/>
      <c r="M178" s="67"/>
      <c r="N178" s="68" t="s">
        <v>33</v>
      </c>
      <c r="O178" s="68" t="s">
        <v>34</v>
      </c>
      <c r="P178" s="68" t="s">
        <v>35</v>
      </c>
      <c r="Q178" s="68"/>
      <c r="R178" s="68"/>
      <c r="S178" s="68" t="s">
        <v>332</v>
      </c>
      <c r="T178" s="36"/>
      <c r="U178" s="222" t="str">
        <f>V178</f>
        <v>Cost utility analysis results of this algorithm and that by {Sidovar, 2013 #327} are compared in {Limone, 2013 #326}</v>
      </c>
      <c r="V178" s="68" t="s">
        <v>502</v>
      </c>
      <c r="W178" s="273" t="s">
        <v>503</v>
      </c>
    </row>
    <row r="179" spans="1:66" ht="26.1" customHeight="1" thickBot="1">
      <c r="B179" s="526" t="s">
        <v>504</v>
      </c>
      <c r="C179" s="70" t="s">
        <v>505</v>
      </c>
      <c r="D179" s="67" t="s">
        <v>506</v>
      </c>
      <c r="E179" s="518" t="str">
        <f t="shared" si="15"/>
        <v>29-item Multiple Sclerosis Impact Scale (MSIS-29)</v>
      </c>
      <c r="F179" s="111" t="s">
        <v>2</v>
      </c>
      <c r="G179" s="111" t="s">
        <v>432</v>
      </c>
      <c r="H179" s="111" t="s">
        <v>82</v>
      </c>
      <c r="I179" s="164">
        <v>672</v>
      </c>
      <c r="J179" s="171" t="str">
        <f t="shared" si="16"/>
        <v>OLS; CLAD; Tobit</v>
      </c>
      <c r="K179" s="87" t="s">
        <v>30</v>
      </c>
      <c r="L179" s="87"/>
      <c r="M179" s="87"/>
      <c r="N179" s="127"/>
      <c r="O179" s="127" t="s">
        <v>34</v>
      </c>
      <c r="P179" s="127" t="s">
        <v>35</v>
      </c>
      <c r="Q179" s="127"/>
      <c r="R179" s="127"/>
      <c r="S179" s="127"/>
      <c r="T179" s="34"/>
      <c r="U179" s="521" t="s">
        <v>507</v>
      </c>
      <c r="V179" s="521" t="s">
        <v>507</v>
      </c>
      <c r="W179" s="510" t="s">
        <v>508</v>
      </c>
    </row>
    <row r="180" spans="1:66" ht="26.1" customHeight="1" thickBot="1">
      <c r="B180" s="527"/>
      <c r="C180" s="70" t="s">
        <v>505</v>
      </c>
      <c r="D180" s="67" t="s">
        <v>506</v>
      </c>
      <c r="E180" s="519"/>
      <c r="F180" s="198" t="s">
        <v>8</v>
      </c>
      <c r="G180" s="198" t="s">
        <v>432</v>
      </c>
      <c r="H180" s="198" t="s">
        <v>82</v>
      </c>
      <c r="I180" s="183">
        <v>495</v>
      </c>
      <c r="J180" s="264" t="str">
        <f t="shared" si="16"/>
        <v>OLS; CLAD; Tobit</v>
      </c>
      <c r="K180" s="116" t="s">
        <v>30</v>
      </c>
      <c r="L180" s="116"/>
      <c r="M180" s="116"/>
      <c r="N180" s="211"/>
      <c r="O180" s="211" t="s">
        <v>34</v>
      </c>
      <c r="P180" s="211" t="s">
        <v>35</v>
      </c>
      <c r="Q180" s="211"/>
      <c r="R180" s="211"/>
      <c r="S180" s="211"/>
      <c r="T180" s="138"/>
      <c r="U180" s="522"/>
      <c r="V180" s="522"/>
      <c r="W180" s="514"/>
    </row>
    <row r="181" spans="1:66" ht="60" customHeight="1" thickBot="1">
      <c r="A181" s="431"/>
      <c r="B181" s="206" t="s">
        <v>509</v>
      </c>
      <c r="C181" s="70" t="s">
        <v>510</v>
      </c>
      <c r="D181" s="67" t="s">
        <v>511</v>
      </c>
      <c r="E181" s="79" t="str">
        <f t="shared" ref="E181:E205" si="17">D181</f>
        <v>Functional Assessment of Cancer Therapy-General (FACT-G)</v>
      </c>
      <c r="F181" s="79" t="s">
        <v>2</v>
      </c>
      <c r="G181" s="79" t="s">
        <v>512</v>
      </c>
      <c r="H181" s="79" t="s">
        <v>5</v>
      </c>
      <c r="I181" s="165">
        <v>243</v>
      </c>
      <c r="J181" s="264" t="str">
        <f t="shared" si="16"/>
        <v>OLS; GLM; CLAD; Tobit</v>
      </c>
      <c r="K181" s="116" t="s">
        <v>30</v>
      </c>
      <c r="L181" s="116" t="s">
        <v>31</v>
      </c>
      <c r="M181" s="116"/>
      <c r="N181" s="211"/>
      <c r="O181" s="211" t="s">
        <v>34</v>
      </c>
      <c r="P181" s="211" t="s">
        <v>35</v>
      </c>
      <c r="Q181" s="211"/>
      <c r="R181" s="211"/>
      <c r="S181" s="211"/>
      <c r="T181" s="138"/>
      <c r="U181" s="219"/>
      <c r="V181" s="219"/>
      <c r="W181" s="145"/>
    </row>
    <row r="182" spans="1:66" ht="26.1" customHeight="1" thickBot="1">
      <c r="B182" s="526" t="s">
        <v>513</v>
      </c>
      <c r="C182" s="70" t="s">
        <v>514</v>
      </c>
      <c r="D182" s="67" t="s">
        <v>102</v>
      </c>
      <c r="E182" s="111" t="str">
        <f t="shared" si="17"/>
        <v>Dermatology Life Quality Index (DLQI)</v>
      </c>
      <c r="F182" s="133" t="s">
        <v>2</v>
      </c>
      <c r="G182" s="133" t="s">
        <v>189</v>
      </c>
      <c r="H182" s="111" t="s">
        <v>64</v>
      </c>
      <c r="I182" s="12">
        <v>192</v>
      </c>
      <c r="J182" s="406" t="str">
        <f t="shared" si="16"/>
        <v>OLS</v>
      </c>
      <c r="K182" s="29" t="s">
        <v>30</v>
      </c>
      <c r="L182" s="67"/>
      <c r="M182" s="67"/>
      <c r="N182" s="68"/>
      <c r="O182" s="68"/>
      <c r="P182" s="68"/>
      <c r="Q182" s="68"/>
      <c r="R182" s="68"/>
      <c r="S182" s="68"/>
      <c r="T182" s="36"/>
      <c r="U182" s="222"/>
      <c r="V182" s="222"/>
      <c r="W182" s="515"/>
    </row>
    <row r="183" spans="1:66" ht="51.95" customHeight="1" thickBot="1">
      <c r="B183" s="541"/>
      <c r="C183" s="110" t="s">
        <v>514</v>
      </c>
      <c r="D183" s="149" t="s">
        <v>515</v>
      </c>
      <c r="E183" s="79" t="str">
        <f t="shared" si="17"/>
        <v>Dermatology Life Quality Index (DLQI), VAS for disease severity and clinical indicators</v>
      </c>
      <c r="F183" s="131" t="s">
        <v>2</v>
      </c>
      <c r="G183" s="131" t="s">
        <v>189</v>
      </c>
      <c r="H183" s="79" t="s">
        <v>64</v>
      </c>
      <c r="I183" s="371">
        <v>192</v>
      </c>
      <c r="J183" s="467" t="str">
        <f t="shared" si="16"/>
        <v>OLS</v>
      </c>
      <c r="K183" s="374" t="s">
        <v>30</v>
      </c>
      <c r="L183" s="117"/>
      <c r="M183" s="117"/>
      <c r="N183" s="125"/>
      <c r="O183" s="125"/>
      <c r="P183" s="125"/>
      <c r="Q183" s="125"/>
      <c r="R183" s="125"/>
      <c r="S183" s="125"/>
      <c r="T183" s="137"/>
      <c r="U183" s="350"/>
      <c r="V183" s="350"/>
      <c r="W183" s="516"/>
    </row>
    <row r="184" spans="1:66" s="341" customFormat="1" ht="51.95" customHeight="1" thickBot="1">
      <c r="A184" s="429"/>
      <c r="B184" s="630" t="s">
        <v>516</v>
      </c>
      <c r="C184" s="362" t="s">
        <v>517</v>
      </c>
      <c r="D184" s="363" t="s">
        <v>518</v>
      </c>
      <c r="E184" s="423" t="str">
        <f>D184</f>
        <v>The Worst Itching Intensity Numerical Rating Scale (WI-NRS)</v>
      </c>
      <c r="F184" s="424" t="s">
        <v>2</v>
      </c>
      <c r="G184" s="425" t="s">
        <v>1337</v>
      </c>
      <c r="H184" s="426" t="s">
        <v>64</v>
      </c>
      <c r="I184" s="427">
        <v>487</v>
      </c>
      <c r="J184" s="388" t="str">
        <f>CONCATENATE(IF(K184="","",CONCATENATE(K184,IF(COUNTA(K184:S184)=COUNTA(K184),"","; "))),IF(L184="","",CONCATENATE(L184,IF(COUNTA(K184:S184)=COUNTA(K184:L184),"","; "))),IF(M184="","",CONCATENATE(M184,IF(COUNTA(K184:S184)=COUNTA(K184:M184),"","; "))),IF(N184="","",CONCATENATE(N184,IF(COUNTA(K184:S184)=COUNTA(K184:N184),"","; "))),IF(O184="","",CONCATENATE(O184,IF(COUNTA(K184:S184)=COUNTA(K184:O184),"","; "))),IF(P184="","",CONCATENATE(P184,IF(COUNTA(K184:S184)=COUNTA(K184:P184),"","; "))),IF(Q184="","",CONCATENATE(Q184,IF(COUNTA(K184:S184)=COUNTA(K184:Q184),"","; "))),IF(R184="","",CONCATENATE(R184,IF(COUNTA(K184:S184)=COUNTA(K184:R184),"","; "))),IF(S184="","",S184))</f>
        <v>Adjusted Limited Dependent Variable Mixture Model (ALDVMM)</v>
      </c>
      <c r="K184" s="375"/>
      <c r="L184" s="364"/>
      <c r="M184" s="364"/>
      <c r="N184" s="365"/>
      <c r="O184" s="365"/>
      <c r="P184" s="365"/>
      <c r="Q184" s="365"/>
      <c r="R184" s="365"/>
      <c r="S184" s="366" t="s">
        <v>519</v>
      </c>
      <c r="T184" s="367"/>
      <c r="U184" s="369" t="s">
        <v>520</v>
      </c>
      <c r="V184" s="368"/>
      <c r="W184" s="515"/>
      <c r="X184" s="441"/>
      <c r="Y184" s="441"/>
      <c r="Z184" s="441"/>
      <c r="AA184" s="441"/>
      <c r="AB184" s="441"/>
      <c r="AC184" s="441"/>
      <c r="AD184" s="441"/>
      <c r="AE184" s="441"/>
      <c r="AF184" s="441"/>
      <c r="AG184" s="441"/>
      <c r="AH184" s="441"/>
      <c r="AI184" s="441"/>
      <c r="AJ184" s="441"/>
      <c r="AK184" s="441"/>
      <c r="AL184" s="441"/>
      <c r="AM184" s="441"/>
      <c r="AN184" s="441"/>
      <c r="AO184" s="441"/>
      <c r="AP184" s="441"/>
      <c r="AQ184" s="441"/>
      <c r="AR184" s="441"/>
      <c r="AS184" s="441"/>
      <c r="AT184" s="441"/>
      <c r="AU184" s="441"/>
      <c r="AV184" s="441"/>
      <c r="AW184" s="441"/>
      <c r="AX184" s="441"/>
      <c r="AY184" s="441"/>
      <c r="AZ184" s="441"/>
      <c r="BA184" s="441"/>
      <c r="BB184" s="441"/>
      <c r="BC184" s="441"/>
      <c r="BD184" s="441"/>
      <c r="BE184" s="441"/>
      <c r="BF184" s="441"/>
      <c r="BG184" s="441"/>
      <c r="BH184" s="441"/>
      <c r="BI184" s="441"/>
      <c r="BJ184" s="441"/>
      <c r="BK184" s="441"/>
      <c r="BL184" s="441"/>
      <c r="BM184" s="441"/>
      <c r="BN184" s="441"/>
    </row>
    <row r="185" spans="1:66" ht="51.95" customHeight="1" thickBot="1">
      <c r="B185" s="631"/>
      <c r="C185" s="361" t="s">
        <v>517</v>
      </c>
      <c r="D185" s="346" t="s">
        <v>521</v>
      </c>
      <c r="E185" s="419" t="str">
        <f>D185</f>
        <v>The 5-D itch scale</v>
      </c>
      <c r="F185" s="420" t="s">
        <v>2</v>
      </c>
      <c r="G185" s="400" t="s">
        <v>1337</v>
      </c>
      <c r="H185" s="421" t="s">
        <v>64</v>
      </c>
      <c r="I185" s="422">
        <v>487</v>
      </c>
      <c r="J185" s="402" t="str">
        <f>CONCATENATE(IF(K185="","",CONCATENATE(K185,IF(COUNTA(K185:S185)=COUNTA(K185),"","; "))),IF(L185="","",CONCATENATE(L185,IF(COUNTA(K185:S185)=COUNTA(K185:L185),"","; "))),IF(M185="","",CONCATENATE(M185,IF(COUNTA(K185:S185)=COUNTA(K185:M185),"","; "))),IF(N185="","",CONCATENATE(N185,IF(COUNTA(K185:S185)=COUNTA(K185:N185),"","; "))),IF(O185="","",CONCATENATE(O185,IF(COUNTA(K185:S185)=COUNTA(K185:O185),"","; "))),IF(P185="","",CONCATENATE(P185,IF(COUNTA(K185:S185)=COUNTA(K185:P185),"","; "))),IF(Q185="","",CONCATENATE(Q185,IF(COUNTA(K185:S185)=COUNTA(K185:Q185),"","; "))),IF(R185="","",CONCATENATE(R185,IF(COUNTA(K185:S185)=COUNTA(K185:R185),"","; "))),IF(S185="","",S185))</f>
        <v>Adjusted Limited Dependent Variable Mixture Model (ALDVMM)</v>
      </c>
      <c r="K185" s="347"/>
      <c r="L185" s="359"/>
      <c r="M185" s="359"/>
      <c r="N185" s="360"/>
      <c r="O185" s="360"/>
      <c r="P185" s="360"/>
      <c r="Q185" s="360"/>
      <c r="R185" s="310"/>
      <c r="S185" s="376" t="s">
        <v>519</v>
      </c>
      <c r="T185" s="348"/>
      <c r="U185" s="370" t="s">
        <v>522</v>
      </c>
      <c r="V185" s="349"/>
      <c r="W185" s="517"/>
    </row>
    <row r="186" spans="1:66" ht="39" customHeight="1">
      <c r="A186" s="431"/>
      <c r="B186" s="635" t="s">
        <v>523</v>
      </c>
      <c r="C186" s="351" t="s">
        <v>524</v>
      </c>
      <c r="D186" s="352" t="s">
        <v>525</v>
      </c>
      <c r="E186" s="81" t="str">
        <f t="shared" si="17"/>
        <v>Ankylosing Spondylitis Disease Activity Score (ASDAS)</v>
      </c>
      <c r="F186" s="51" t="s">
        <v>2</v>
      </c>
      <c r="G186" s="51" t="s">
        <v>526</v>
      </c>
      <c r="H186" s="81" t="s">
        <v>54</v>
      </c>
      <c r="I186" s="372">
        <v>5483</v>
      </c>
      <c r="J186" s="637" t="str">
        <f>CONCATENATE(IF(K186="","",CONCATENATE(K186,IF(COUNTA(K186:S186)=COUNTA(K186),"","; "))),IF(L186="","",CONCATENATE(L186,IF(COUNTA(K186:S186)=COUNTA(K186:L186),"","; "))),IF(M186="","",CONCATENATE(M186,IF(COUNTA(K186:S186)=COUNTA(K186:M186),"","; "))),IF(N186="","",CONCATENATE(N186,IF(COUNTA(K186:S186)=COUNTA(K186:N186),"","; "))),IF(O186="","",CONCATENATE(O186,IF(COUNTA(K186:S186)=COUNTA(K186:O186),"","; "))),IF(P186="","",CONCATENATE(P186,IF(COUNTA(K186:S186)=COUNTA(K186:P186),"","; "))),IF(Q186="","",CONCATENATE(Q186,IF(COUNTA(K186:S186)=COUNTA(K186:Q186),"","; "))),IF(S186="","",S186))</f>
        <v>OLS; beta distribution-based mixtures</v>
      </c>
      <c r="K186" s="353" t="s">
        <v>30</v>
      </c>
      <c r="L186" s="354"/>
      <c r="M186" s="354"/>
      <c r="N186" s="355"/>
      <c r="O186" s="355"/>
      <c r="P186" s="355"/>
      <c r="Q186" s="355"/>
      <c r="R186" s="355"/>
      <c r="S186" s="355" t="s">
        <v>527</v>
      </c>
      <c r="T186" s="356"/>
      <c r="U186" s="357"/>
      <c r="V186" s="358" t="s">
        <v>528</v>
      </c>
      <c r="W186" s="505" t="s">
        <v>529</v>
      </c>
    </row>
    <row r="187" spans="1:66" ht="78" customHeight="1" thickBot="1">
      <c r="A187" s="431"/>
      <c r="B187" s="636"/>
      <c r="C187" s="274" t="s">
        <v>524</v>
      </c>
      <c r="D187" s="215" t="s">
        <v>530</v>
      </c>
      <c r="E187" s="85" t="str">
        <f t="shared" si="17"/>
        <v>Ankylosing Spondylitis Disease Activity Score (ASDAS) and Bath Ankylosing Spondylitis Disease Activity Index (BASDAI)</v>
      </c>
      <c r="F187" s="135" t="s">
        <v>2</v>
      </c>
      <c r="G187" s="135" t="s">
        <v>526</v>
      </c>
      <c r="H187" s="85" t="s">
        <v>54</v>
      </c>
      <c r="I187" s="373">
        <v>5483</v>
      </c>
      <c r="J187" s="638"/>
      <c r="K187" s="216" t="s">
        <v>30</v>
      </c>
      <c r="L187" s="275"/>
      <c r="M187" s="275"/>
      <c r="N187" s="213"/>
      <c r="O187" s="213"/>
      <c r="P187" s="213"/>
      <c r="Q187" s="213"/>
      <c r="R187" s="213"/>
      <c r="S187" s="213" t="s">
        <v>531</v>
      </c>
      <c r="T187" s="248"/>
      <c r="U187" s="249"/>
      <c r="V187" s="214" t="s">
        <v>528</v>
      </c>
      <c r="W187" s="506"/>
    </row>
    <row r="188" spans="1:66" ht="51.95" customHeight="1">
      <c r="B188" s="541" t="s">
        <v>532</v>
      </c>
      <c r="C188" s="212" t="s">
        <v>533</v>
      </c>
      <c r="D188" s="93" t="s">
        <v>534</v>
      </c>
      <c r="E188" s="81" t="str">
        <f t="shared" si="17"/>
        <v>EQ-5D-5L, Health Assessment Questionnaire (HAQ) and pain on VAS</v>
      </c>
      <c r="F188" s="51" t="s">
        <v>2</v>
      </c>
      <c r="G188" s="51" t="s">
        <v>73</v>
      </c>
      <c r="H188" s="81" t="s">
        <v>54</v>
      </c>
      <c r="I188" s="86">
        <v>5192</v>
      </c>
      <c r="J188" s="590" t="str">
        <f>S188</f>
        <v>Multi-equation ordinal response model incorporating a copula specifcation with normal mixture marginals</v>
      </c>
      <c r="K188" s="92"/>
      <c r="L188" s="93"/>
      <c r="M188" s="93"/>
      <c r="N188" s="94"/>
      <c r="O188" s="94"/>
      <c r="P188" s="94"/>
      <c r="Q188" s="94"/>
      <c r="R188" s="94"/>
      <c r="S188" s="94" t="s">
        <v>535</v>
      </c>
      <c r="T188" s="44"/>
      <c r="U188" s="95" t="s">
        <v>536</v>
      </c>
      <c r="V188" s="95"/>
      <c r="W188" s="513" t="s">
        <v>537</v>
      </c>
    </row>
    <row r="189" spans="1:66" ht="65.099999999999994" customHeight="1" thickBot="1">
      <c r="B189" s="541"/>
      <c r="C189" s="107" t="s">
        <v>533</v>
      </c>
      <c r="D189" s="89" t="s">
        <v>538</v>
      </c>
      <c r="E189" s="85" t="str">
        <f t="shared" si="17"/>
        <v>EQ-5D, Health Assessment Questionnaire (HAQ) and pain on VAS</v>
      </c>
      <c r="F189" s="135" t="s">
        <v>44</v>
      </c>
      <c r="G189" s="135" t="s">
        <v>73</v>
      </c>
      <c r="H189" s="85" t="s">
        <v>54</v>
      </c>
      <c r="I189" s="14">
        <v>5192</v>
      </c>
      <c r="J189" s="591"/>
      <c r="K189" s="96"/>
      <c r="L189" s="89"/>
      <c r="M189" s="89"/>
      <c r="N189" s="97"/>
      <c r="O189" s="97"/>
      <c r="P189" s="97"/>
      <c r="Q189" s="97"/>
      <c r="R189" s="97"/>
      <c r="S189" s="97" t="s">
        <v>535</v>
      </c>
      <c r="T189" s="41"/>
      <c r="U189" s="98"/>
      <c r="V189" s="98"/>
      <c r="W189" s="514"/>
    </row>
    <row r="190" spans="1:66" ht="90.95" customHeight="1" thickBot="1">
      <c r="B190" s="73" t="s">
        <v>539</v>
      </c>
      <c r="C190" s="70" t="s">
        <v>540</v>
      </c>
      <c r="D190" s="67" t="s">
        <v>150</v>
      </c>
      <c r="E190" s="111" t="str">
        <f t="shared" si="17"/>
        <v>Health Assessment Questionnaire Disability Index (HAQ-DI)</v>
      </c>
      <c r="F190" s="72" t="s">
        <v>2</v>
      </c>
      <c r="G190" s="72" t="s">
        <v>73</v>
      </c>
      <c r="H190" s="72" t="s">
        <v>54</v>
      </c>
      <c r="I190" s="119" t="s">
        <v>541</v>
      </c>
      <c r="J190" s="197" t="str">
        <f t="shared" ref="J190:J205" si="18">CONCATENATE(IF(K190="","",CONCATENATE(K190,IF(COUNTA(K190:S190)=COUNTA(K190),"","; "))),IF(L190="","",CONCATENATE(L190,IF(COUNTA(K190:S190)=COUNTA(K190:L190),"","; "))),IF(M190="","",CONCATENATE(M190,IF(COUNTA(K190:S190)=COUNTA(K190:M190),"","; "))),IF(N190="","",CONCATENATE(N190,IF(COUNTA(K190:S190)=COUNTA(K190:N190),"","; "))),IF(O190="","",CONCATENATE(O190,IF(COUNTA(K190:S190)=COUNTA(K190:O190),"","; "))),IF(P190="","",CONCATENATE(P190,IF(COUNTA(K190:S190)=COUNTA(K190:P190),"","; "))),IF(Q190="","",CONCATENATE(Q190,IF(COUNTA(K190:S190)=COUNTA(K190:Q190),"","; "))),IF(S190="","",S190))</f>
        <v>OLS; Tobit; mixture model</v>
      </c>
      <c r="K190" s="67" t="s">
        <v>30</v>
      </c>
      <c r="L190" s="67"/>
      <c r="M190" s="67"/>
      <c r="N190" s="68"/>
      <c r="O190" s="68"/>
      <c r="P190" s="68" t="s">
        <v>35</v>
      </c>
      <c r="Q190" s="68"/>
      <c r="R190" s="68"/>
      <c r="S190" s="68" t="s">
        <v>37</v>
      </c>
      <c r="T190" s="36"/>
      <c r="U190" s="68" t="s">
        <v>542</v>
      </c>
      <c r="V190" s="68" t="s">
        <v>542</v>
      </c>
      <c r="W190" s="69" t="s">
        <v>542</v>
      </c>
    </row>
    <row r="191" spans="1:66" ht="102.95" customHeight="1" thickBot="1">
      <c r="B191" s="73" t="s">
        <v>543</v>
      </c>
      <c r="C191" s="70" t="s">
        <v>544</v>
      </c>
      <c r="D191" s="67" t="s">
        <v>545</v>
      </c>
      <c r="E191" s="111" t="str">
        <f t="shared" si="17"/>
        <v>Health Assessment Questionnaire (HAQ) and pain on VAS</v>
      </c>
      <c r="F191" s="72" t="s">
        <v>2</v>
      </c>
      <c r="G191" s="72" t="s">
        <v>73</v>
      </c>
      <c r="H191" s="72" t="s">
        <v>54</v>
      </c>
      <c r="I191" s="119">
        <f>103867-3469</f>
        <v>100398</v>
      </c>
      <c r="J191" s="197" t="str">
        <f t="shared" si="18"/>
        <v>OLS; response mapping; limited dependent variable mixture model. Response mapping conducted using generalised ordered probit</v>
      </c>
      <c r="K191" s="67" t="s">
        <v>30</v>
      </c>
      <c r="L191" s="67"/>
      <c r="M191" s="67"/>
      <c r="N191" s="68"/>
      <c r="O191" s="68"/>
      <c r="P191" s="68"/>
      <c r="Q191" s="68" t="s">
        <v>36</v>
      </c>
      <c r="R191" s="68"/>
      <c r="S191" s="68" t="s">
        <v>546</v>
      </c>
      <c r="T191" s="36"/>
      <c r="U191" s="36"/>
      <c r="V191" s="68" t="s">
        <v>547</v>
      </c>
      <c r="W191" s="69" t="s">
        <v>548</v>
      </c>
    </row>
    <row r="192" spans="1:66" ht="26.1" customHeight="1" thickBot="1">
      <c r="B192" s="73" t="s">
        <v>549</v>
      </c>
      <c r="C192" s="70" t="s">
        <v>550</v>
      </c>
      <c r="D192" s="67" t="s">
        <v>551</v>
      </c>
      <c r="E192" s="111" t="str">
        <f t="shared" si="17"/>
        <v>COPD Assessment Test</v>
      </c>
      <c r="F192" s="72" t="s">
        <v>2</v>
      </c>
      <c r="G192" s="72" t="s">
        <v>552</v>
      </c>
      <c r="H192" s="72" t="s">
        <v>63</v>
      </c>
      <c r="I192" s="119">
        <v>4446</v>
      </c>
      <c r="J192" s="197" t="str">
        <f t="shared" si="18"/>
        <v>OLS; 2-part; response mapping</v>
      </c>
      <c r="K192" s="67" t="s">
        <v>30</v>
      </c>
      <c r="L192" s="67"/>
      <c r="M192" s="67"/>
      <c r="N192" s="68" t="s">
        <v>33</v>
      </c>
      <c r="O192" s="68"/>
      <c r="P192" s="68"/>
      <c r="Q192" s="68" t="s">
        <v>36</v>
      </c>
      <c r="R192" s="68"/>
      <c r="S192" s="68"/>
      <c r="T192" s="36" t="s">
        <v>553</v>
      </c>
      <c r="U192" s="36"/>
      <c r="V192" s="68"/>
      <c r="W192" s="69"/>
    </row>
    <row r="193" spans="1:23" ht="26.1" customHeight="1" thickBot="1">
      <c r="B193" s="526" t="s">
        <v>554</v>
      </c>
      <c r="C193" s="70" t="s">
        <v>555</v>
      </c>
      <c r="D193" s="390" t="s">
        <v>105</v>
      </c>
      <c r="E193" s="386" t="str">
        <f t="shared" si="17"/>
        <v>EORTC QLQ-C30</v>
      </c>
      <c r="F193" s="386" t="s">
        <v>44</v>
      </c>
      <c r="G193" s="386" t="s">
        <v>556</v>
      </c>
      <c r="H193" s="386" t="s">
        <v>5</v>
      </c>
      <c r="I193" s="272">
        <v>1050</v>
      </c>
      <c r="J193" s="389" t="str">
        <f>CONCATENATE(IF(K193="","",CONCATENATE(K193,IF(COUNTA(K193:S193)=COUNTA(K193),"","; "))),IF(L193="","",CONCATENATE(L193,IF(COUNTA(K193:S193)=COUNTA(K193:L193),"","; "))),IF(M193="","",CONCATENATE(M193,IF(COUNTA(K193:S193)=COUNTA(K193:M193),"","; "))),IF(N193="","",CONCATENATE(N193,IF(COUNTA(K193:S193)=COUNTA(K193:N193),"","; "))),IF(O193="","",CONCATENATE(O193,IF(COUNTA(K193:S193)=COUNTA(K193:O193),"","; "))),IF(P193="","",CONCATENATE(P193,IF(COUNTA(K193:S193)=COUNTA(K193:P193),"","; "))),IF(Q193="","",CONCATENATE(Q193,IF(COUNTA(K193:S193)=COUNTA(K193:Q193),"","; "))),IF(R193="","",CONCATENATE(R193,IF(COUNTA(K193:S193)=COUNTA(K193:R193),"","; "))),IF(S193="","",S193))</f>
        <v>OLS; Tobit; mixture model; probit</v>
      </c>
      <c r="K193" s="390" t="s">
        <v>30</v>
      </c>
      <c r="L193" s="390"/>
      <c r="M193" s="390"/>
      <c r="N193" s="396"/>
      <c r="O193" s="396"/>
      <c r="P193" s="396" t="s">
        <v>35</v>
      </c>
      <c r="Q193" s="396"/>
      <c r="R193" s="396" t="s">
        <v>37</v>
      </c>
      <c r="S193" s="396" t="s">
        <v>557</v>
      </c>
      <c r="T193" s="36"/>
      <c r="U193" s="392"/>
      <c r="V193" s="396"/>
      <c r="W193" s="384"/>
    </row>
    <row r="194" spans="1:23" ht="26.1" customHeight="1" thickBot="1">
      <c r="B194" s="541"/>
      <c r="C194" s="70" t="s">
        <v>555</v>
      </c>
      <c r="D194" s="80" t="s">
        <v>558</v>
      </c>
      <c r="E194" s="383" t="str">
        <f t="shared" si="17"/>
        <v>Head &amp; Neck cancer module (QLQ H&amp;N35)</v>
      </c>
      <c r="F194" s="383" t="s">
        <v>44</v>
      </c>
      <c r="G194" s="383" t="s">
        <v>556</v>
      </c>
      <c r="H194" s="383" t="s">
        <v>5</v>
      </c>
      <c r="I194" s="166">
        <v>1050</v>
      </c>
      <c r="J194" s="401" t="str">
        <f>CONCATENATE(IF(K194="","",CONCATENATE(K194,IF(COUNTA(K194:S194)=COUNTA(K194),"","; "))),IF(L194="","",CONCATENATE(L194,IF(COUNTA(K194:S194)=COUNTA(K194:L194),"","; "))),IF(M194="","",CONCATENATE(M194,IF(COUNTA(K194:S194)=COUNTA(K194:M194),"","; "))),IF(N194="","",CONCATENATE(N194,IF(COUNTA(K194:S194)=COUNTA(K194:N194),"","; "))),IF(O194="","",CONCATENATE(O194,IF(COUNTA(K194:S194)=COUNTA(K194:O194),"","; "))),IF(P194="","",CONCATENATE(P194,IF(COUNTA(K194:S194)=COUNTA(K194:P194),"","; "))),IF(Q194="","",CONCATENATE(Q194,IF(COUNTA(K194:S194)=COUNTA(K194:Q194),"","; "))),IF(R194="","",CONCATENATE(R194,IF(COUNTA(K194:S194)=COUNTA(K194:R194),"","; "))),IF(S194="","",S194))</f>
        <v>OLS; Tobit; mixture model; probit</v>
      </c>
      <c r="K194" s="80" t="s">
        <v>30</v>
      </c>
      <c r="L194" s="80"/>
      <c r="M194" s="80"/>
      <c r="N194" s="123"/>
      <c r="O194" s="123"/>
      <c r="P194" s="123" t="s">
        <v>35</v>
      </c>
      <c r="Q194" s="123"/>
      <c r="R194" s="123" t="s">
        <v>37</v>
      </c>
      <c r="S194" s="123" t="s">
        <v>557</v>
      </c>
      <c r="T194" s="36"/>
      <c r="U194" s="35"/>
      <c r="V194" s="123"/>
      <c r="W194" s="399"/>
    </row>
    <row r="195" spans="1:23" ht="26.1" customHeight="1" thickBot="1">
      <c r="B195" s="541"/>
      <c r="C195" s="70" t="s">
        <v>555</v>
      </c>
      <c r="D195" s="80" t="s">
        <v>105</v>
      </c>
      <c r="E195" s="383" t="str">
        <f t="shared" si="17"/>
        <v>EORTC QLQ-C30</v>
      </c>
      <c r="F195" s="383" t="s">
        <v>8</v>
      </c>
      <c r="G195" s="383" t="s">
        <v>556</v>
      </c>
      <c r="H195" s="383" t="s">
        <v>5</v>
      </c>
      <c r="I195" s="166">
        <v>1050</v>
      </c>
      <c r="J195" s="401" t="str">
        <f>CONCATENATE(IF(K195="","",CONCATENATE(K195,IF(COUNTA(K195:S195)=COUNTA(K195),"","; "))),IF(L195="","",CONCATENATE(L195,IF(COUNTA(K195:S195)=COUNTA(K195:L195),"","; "))),IF(M195="","",CONCATENATE(M195,IF(COUNTA(K195:S195)=COUNTA(K195:M195),"","; "))),IF(N195="","",CONCATENATE(N195,IF(COUNTA(K195:S195)=COUNTA(K195:N195),"","; "))),IF(O195="","",CONCATENATE(O195,IF(COUNTA(K195:S195)=COUNTA(K195:O195),"","; "))),IF(P195="","",CONCATENATE(P195,IF(COUNTA(K195:S195)=COUNTA(K195:P195),"","; "))),IF(Q195="","",CONCATENATE(Q195,IF(COUNTA(K195:S195)=COUNTA(K195:Q195),"","; "))),IF(R195="","",CONCATENATE(R195,IF(COUNTA(K195:S195)=COUNTA(K195:R195),"","; "))),IF(S195="","",S195))</f>
        <v>OLS; Tobit; mixture model; probit</v>
      </c>
      <c r="K195" s="80" t="s">
        <v>30</v>
      </c>
      <c r="L195" s="80"/>
      <c r="M195" s="80"/>
      <c r="N195" s="123"/>
      <c r="O195" s="123"/>
      <c r="P195" s="123" t="s">
        <v>35</v>
      </c>
      <c r="Q195" s="123"/>
      <c r="R195" s="123" t="s">
        <v>37</v>
      </c>
      <c r="S195" s="123" t="s">
        <v>557</v>
      </c>
      <c r="T195" s="36"/>
      <c r="U195" s="35"/>
      <c r="V195" s="123"/>
      <c r="W195" s="399"/>
    </row>
    <row r="196" spans="1:23" ht="26.1" customHeight="1" thickBot="1">
      <c r="B196" s="527"/>
      <c r="C196" s="70" t="s">
        <v>555</v>
      </c>
      <c r="D196" s="391" t="s">
        <v>558</v>
      </c>
      <c r="E196" s="403" t="str">
        <f t="shared" si="17"/>
        <v>Head &amp; Neck cancer module (QLQ H&amp;N35)</v>
      </c>
      <c r="F196" s="387" t="s">
        <v>8</v>
      </c>
      <c r="G196" s="387" t="s">
        <v>556</v>
      </c>
      <c r="H196" s="387" t="s">
        <v>5</v>
      </c>
      <c r="I196" s="183">
        <v>1050</v>
      </c>
      <c r="J196" s="402" t="str">
        <f>CONCATENATE(IF(K196="","",CONCATENATE(K196,IF(COUNTA(K196:S196)=COUNTA(K196),"","; "))),IF(L196="","",CONCATENATE(L196,IF(COUNTA(K196:S196)=COUNTA(K196:L196),"","; "))),IF(M196="","",CONCATENATE(M196,IF(COUNTA(K196:S196)=COUNTA(K196:M196),"","; "))),IF(N196="","",CONCATENATE(N196,IF(COUNTA(K196:S196)=COUNTA(K196:N196),"","; "))),IF(O196="","",CONCATENATE(O196,IF(COUNTA(K196:S196)=COUNTA(K196:O196),"","; "))),IF(P196="","",CONCATENATE(P196,IF(COUNTA(K196:S196)=COUNTA(K196:P196),"","; "))),IF(Q196="","",CONCATENATE(Q196,IF(COUNTA(K196:S196)=COUNTA(K196:Q196),"","; "))),IF(R196="","",CONCATENATE(R196,IF(COUNTA(K196:S196)=COUNTA(K196:R196),"","; "))),IF(S196="","",S196))</f>
        <v>OLS; Tobit; mixture model; probit</v>
      </c>
      <c r="K196" s="391" t="s">
        <v>30</v>
      </c>
      <c r="L196" s="391"/>
      <c r="M196" s="391"/>
      <c r="N196" s="397"/>
      <c r="O196" s="397"/>
      <c r="P196" s="397" t="s">
        <v>35</v>
      </c>
      <c r="Q196" s="397"/>
      <c r="R196" s="397" t="s">
        <v>37</v>
      </c>
      <c r="S196" s="397" t="s">
        <v>557</v>
      </c>
      <c r="T196" s="36"/>
      <c r="U196" s="393"/>
      <c r="V196" s="397"/>
      <c r="W196" s="385"/>
    </row>
    <row r="197" spans="1:23" ht="51.95" customHeight="1" thickBot="1">
      <c r="B197" s="73" t="s">
        <v>559</v>
      </c>
      <c r="C197" s="70" t="s">
        <v>560</v>
      </c>
      <c r="D197" s="67" t="s">
        <v>561</v>
      </c>
      <c r="E197" s="111" t="str">
        <f>D197</f>
        <v>FACT H&amp;N (Functional assessment questionnaire for the treatment of head and neck cancer)</v>
      </c>
      <c r="F197" s="72" t="s">
        <v>44</v>
      </c>
      <c r="G197" s="72" t="s">
        <v>556</v>
      </c>
      <c r="H197" s="72" t="s">
        <v>5</v>
      </c>
      <c r="I197" s="119">
        <v>1050</v>
      </c>
      <c r="J197" s="388" t="str">
        <f>CONCATENATE(IF(K197="","",CONCATENATE(K197,IF(COUNTA(K197:S197)=COUNTA(K197),"","; "))),IF(L197="","",CONCATENATE(L197,IF(COUNTA(K197:S197)=COUNTA(K197:L197),"","; "))),IF(M197="","",CONCATENATE(M197,IF(COUNTA(K197:S197)=COUNTA(K197:M197),"","; "))),IF(N197="","",CONCATENATE(N197,IF(COUNTA(K197:S197)=COUNTA(K197:N197),"","; "))),IF(O197="","",CONCATENATE(O197,IF(COUNTA(K197:S197)=COUNTA(K197:O197),"","; "))),IF(P197="","",CONCATENATE(P197,IF(COUNTA(K197:S197)=COUNTA(K197:P197),"","; "))),IF(Q197="","",CONCATENATE(Q197,IF(COUNTA(K197:S197)=COUNTA(K197:Q197),"","; "))),IF(R197="","",CONCATENATE(R197,IF(COUNTA(K197:S197)=COUNTA(K197:R197),"","; "))),IF(S197="","",S197))</f>
        <v>OLS; 2-part; Tobit; mixture model; beta regression; finite mixture models</v>
      </c>
      <c r="K197" s="67" t="s">
        <v>30</v>
      </c>
      <c r="L197" s="67"/>
      <c r="M197" s="67"/>
      <c r="N197" s="68" t="s">
        <v>33</v>
      </c>
      <c r="O197" s="68"/>
      <c r="P197" s="68" t="s">
        <v>35</v>
      </c>
      <c r="Q197" s="68"/>
      <c r="R197" s="68" t="s">
        <v>37</v>
      </c>
      <c r="S197" s="68" t="s">
        <v>562</v>
      </c>
      <c r="T197" s="36"/>
      <c r="U197" s="36" t="s">
        <v>563</v>
      </c>
      <c r="V197" s="68"/>
      <c r="W197" s="69"/>
    </row>
    <row r="198" spans="1:23" ht="51.95" customHeight="1" thickBot="1">
      <c r="B198" s="73" t="s">
        <v>564</v>
      </c>
      <c r="C198" s="70" t="s">
        <v>565</v>
      </c>
      <c r="D198" s="67" t="s">
        <v>566</v>
      </c>
      <c r="E198" s="111" t="str">
        <f t="shared" si="17"/>
        <v>Medical Outcomes Study Health-Related Quality of Life Measures in HIV/AIDS (MOS-HIV)</v>
      </c>
      <c r="F198" s="72" t="s">
        <v>2</v>
      </c>
      <c r="G198" s="72" t="s">
        <v>246</v>
      </c>
      <c r="H198" s="72" t="s">
        <v>26</v>
      </c>
      <c r="I198" s="119">
        <f>0.9*1126</f>
        <v>1013.4</v>
      </c>
      <c r="J198" s="197" t="str">
        <f t="shared" si="18"/>
        <v>OLS; 2-part; CLAD; latent class model</v>
      </c>
      <c r="K198" s="67" t="s">
        <v>30</v>
      </c>
      <c r="L198" s="67"/>
      <c r="M198" s="67"/>
      <c r="N198" s="68" t="s">
        <v>33</v>
      </c>
      <c r="O198" s="68" t="s">
        <v>34</v>
      </c>
      <c r="P198" s="68"/>
      <c r="Q198" s="68"/>
      <c r="R198" s="68"/>
      <c r="S198" s="68" t="s">
        <v>567</v>
      </c>
      <c r="T198" s="36"/>
      <c r="U198" s="36"/>
      <c r="V198" s="36"/>
      <c r="W198" s="5"/>
    </row>
    <row r="199" spans="1:23" ht="51.95" customHeight="1" thickBot="1">
      <c r="B199" s="191" t="s">
        <v>568</v>
      </c>
      <c r="C199" s="70" t="s">
        <v>569</v>
      </c>
      <c r="D199" s="149" t="s">
        <v>570</v>
      </c>
      <c r="E199" s="111" t="str">
        <f t="shared" si="17"/>
        <v>Health Assessment Questionnaire (HAQ), pain visual acuity, ACR disease activity and clinical measures</v>
      </c>
      <c r="F199" s="10" t="s">
        <v>2</v>
      </c>
      <c r="G199" s="10" t="s">
        <v>73</v>
      </c>
      <c r="H199" s="72" t="s">
        <v>54</v>
      </c>
      <c r="I199" s="19">
        <v>233</v>
      </c>
      <c r="J199" s="197" t="str">
        <f t="shared" si="18"/>
        <v>OLS</v>
      </c>
      <c r="K199" s="29" t="s">
        <v>30</v>
      </c>
      <c r="L199" s="67"/>
      <c r="M199" s="67"/>
      <c r="N199" s="68"/>
      <c r="O199" s="68"/>
      <c r="P199" s="68"/>
      <c r="Q199" s="68"/>
      <c r="R199" s="68"/>
      <c r="S199" s="68"/>
      <c r="T199" s="36"/>
      <c r="U199" s="36"/>
      <c r="V199" s="36"/>
      <c r="W199" s="5"/>
    </row>
    <row r="200" spans="1:23" ht="64.5" thickBot="1">
      <c r="B200" s="191" t="s">
        <v>571</v>
      </c>
      <c r="C200" s="70" t="s">
        <v>572</v>
      </c>
      <c r="D200" s="149" t="s">
        <v>573</v>
      </c>
      <c r="E200" s="111" t="str">
        <f t="shared" si="17"/>
        <v>Achilles Tendon Rupture Score (ATRS)</v>
      </c>
      <c r="F200" s="10" t="s">
        <v>2</v>
      </c>
      <c r="G200" s="10" t="s">
        <v>574</v>
      </c>
      <c r="H200" s="72" t="s">
        <v>54</v>
      </c>
      <c r="I200" s="19">
        <v>274</v>
      </c>
      <c r="J200" s="197" t="str">
        <f t="shared" si="18"/>
        <v>OLS; Multilevel model</v>
      </c>
      <c r="K200" s="29" t="s">
        <v>30</v>
      </c>
      <c r="L200" s="67"/>
      <c r="M200" s="67"/>
      <c r="N200" s="68"/>
      <c r="O200" s="68"/>
      <c r="P200" s="68"/>
      <c r="Q200" s="68"/>
      <c r="R200" s="68"/>
      <c r="S200" s="68" t="s">
        <v>575</v>
      </c>
      <c r="T200" s="36"/>
      <c r="U200" s="36"/>
      <c r="V200" s="36"/>
      <c r="W200" s="5"/>
    </row>
    <row r="201" spans="1:23" ht="62.25" customHeight="1" thickBot="1">
      <c r="A201" s="431"/>
      <c r="B201" s="191" t="s">
        <v>576</v>
      </c>
      <c r="C201" s="70" t="s">
        <v>577</v>
      </c>
      <c r="D201" s="149" t="s">
        <v>578</v>
      </c>
      <c r="E201" s="111" t="str">
        <f t="shared" si="17"/>
        <v>Kansas City Cardiomyopathy Questionnaire (KCCQ)</v>
      </c>
      <c r="F201" s="10" t="s">
        <v>2</v>
      </c>
      <c r="G201" s="10" t="s">
        <v>235</v>
      </c>
      <c r="H201" s="72" t="s">
        <v>7</v>
      </c>
      <c r="I201" s="19">
        <v>4465</v>
      </c>
      <c r="J201" s="197" t="str">
        <f t="shared" si="18"/>
        <v>OLS; GEE; 2-part; Tobit</v>
      </c>
      <c r="K201" s="29" t="s">
        <v>30</v>
      </c>
      <c r="L201" s="67"/>
      <c r="M201" s="67" t="s">
        <v>32</v>
      </c>
      <c r="N201" s="68" t="s">
        <v>33</v>
      </c>
      <c r="O201" s="68"/>
      <c r="P201" s="68" t="s">
        <v>35</v>
      </c>
      <c r="Q201" s="68"/>
      <c r="R201" s="68"/>
      <c r="S201" s="68"/>
      <c r="T201" s="36"/>
      <c r="U201" s="36"/>
      <c r="V201" s="36"/>
      <c r="W201" s="5"/>
    </row>
    <row r="202" spans="1:23" ht="65.099999999999994" customHeight="1" thickBot="1">
      <c r="B202" s="73" t="s">
        <v>579</v>
      </c>
      <c r="C202" s="70" t="s">
        <v>319</v>
      </c>
      <c r="D202" s="87" t="s">
        <v>105</v>
      </c>
      <c r="E202" s="111" t="str">
        <f t="shared" si="17"/>
        <v>EORTC QLQ-C30</v>
      </c>
      <c r="F202" s="72" t="s">
        <v>2</v>
      </c>
      <c r="G202" s="72" t="s">
        <v>580</v>
      </c>
      <c r="H202" s="72" t="s">
        <v>5</v>
      </c>
      <c r="I202" s="119">
        <v>172</v>
      </c>
      <c r="J202" s="197" t="str">
        <f t="shared" si="18"/>
        <v>OLS</v>
      </c>
      <c r="K202" s="67" t="s">
        <v>30</v>
      </c>
      <c r="L202" s="67"/>
      <c r="M202" s="67"/>
      <c r="N202" s="68"/>
      <c r="O202" s="68"/>
      <c r="P202" s="68"/>
      <c r="Q202" s="68"/>
      <c r="R202" s="68"/>
      <c r="S202" s="68"/>
      <c r="T202" s="36"/>
      <c r="U202" s="68" t="s">
        <v>581</v>
      </c>
      <c r="V202" s="68" t="s">
        <v>582</v>
      </c>
      <c r="W202" s="69" t="s">
        <v>583</v>
      </c>
    </row>
    <row r="203" spans="1:23" ht="39" customHeight="1" thickBot="1">
      <c r="B203" s="69" t="s">
        <v>584</v>
      </c>
      <c r="C203" s="70" t="s">
        <v>585</v>
      </c>
      <c r="D203" s="67" t="s">
        <v>586</v>
      </c>
      <c r="E203" s="111" t="str">
        <f t="shared" si="17"/>
        <v>Healthy Days, developed by Centers for Disease Control and Prevention (CDC)</v>
      </c>
      <c r="F203" s="72" t="s">
        <v>2</v>
      </c>
      <c r="G203" s="72" t="s">
        <v>55</v>
      </c>
      <c r="H203" s="72" t="s">
        <v>55</v>
      </c>
      <c r="I203" s="119">
        <v>3844</v>
      </c>
      <c r="J203" s="197" t="str">
        <f t="shared" si="18"/>
        <v>Spline regressions (locally piecewise polynomial regression)</v>
      </c>
      <c r="K203" s="67"/>
      <c r="L203" s="67"/>
      <c r="M203" s="67"/>
      <c r="N203" s="36"/>
      <c r="O203" s="36"/>
      <c r="P203" s="36"/>
      <c r="Q203" s="36"/>
      <c r="R203" s="36"/>
      <c r="S203" s="68" t="s">
        <v>587</v>
      </c>
      <c r="T203" s="36"/>
      <c r="U203" s="36"/>
      <c r="V203" s="36"/>
      <c r="W203" s="5"/>
    </row>
    <row r="204" spans="1:23" ht="51.95" customHeight="1" thickBot="1">
      <c r="B204" s="78" t="s">
        <v>588</v>
      </c>
      <c r="C204" s="70" t="s">
        <v>589</v>
      </c>
      <c r="D204" s="67" t="s">
        <v>590</v>
      </c>
      <c r="E204" s="72" t="str">
        <f t="shared" si="17"/>
        <v>Functional Assessment of Cancer Therapy-Lung (FACT-L)</v>
      </c>
      <c r="F204" s="72" t="s">
        <v>44</v>
      </c>
      <c r="G204" s="72" t="s">
        <v>580</v>
      </c>
      <c r="H204" s="72" t="s">
        <v>5</v>
      </c>
      <c r="I204" s="119">
        <v>625</v>
      </c>
      <c r="J204" s="197" t="str">
        <f>CONCATENATE(IF(K204="","",CONCATENATE(K204,IF(COUNTA(K204:S204)=COUNTA(K204),"","; "))),IF(L204="","",CONCATENATE(L204,IF(COUNTA(K204:S204)=COUNTA(K204:L204),"","; "))),IF(M204="","",CONCATENATE(M204,IF(COUNTA(K204:S204)=COUNTA(K204:M204),"","; "))),IF(N204="","",CONCATENATE(N204,IF(COUNTA(K204:S204)=COUNTA(K204:N204),"","; "))),IF(O204="","",CONCATENATE(O204,IF(COUNTA(K204:S204)=COUNTA(K204:O204),"","; "))),IF(P204="","",CONCATENATE(P204,IF(COUNTA(K204:S204)=COUNTA(K204:P204),"","; "))),IF(Q204="","",CONCATENATE(Q204,IF(COUNTA(K204:S204)=COUNTA(K204:Q204),"","; "))),IF(R204="","",CONCATENATE(R204,IF(COUNTA(K204:S204)=COUNTA(K204:R204),"","; "))),IF(S204="","",S204))</f>
        <v>OLS; 2-part; CLAD; Tobit; mixture model</v>
      </c>
      <c r="K204" s="149" t="s">
        <v>30</v>
      </c>
      <c r="L204" s="149"/>
      <c r="M204" s="149"/>
      <c r="N204" s="136" t="s">
        <v>33</v>
      </c>
      <c r="O204" s="136" t="s">
        <v>34</v>
      </c>
      <c r="P204" s="136" t="s">
        <v>35</v>
      </c>
      <c r="Q204" s="136"/>
      <c r="R204" s="136" t="s">
        <v>37</v>
      </c>
      <c r="S204" s="146"/>
      <c r="T204" s="136"/>
      <c r="U204" s="136"/>
      <c r="V204" s="136"/>
      <c r="W204" s="5"/>
    </row>
    <row r="205" spans="1:23" ht="26.1" customHeight="1">
      <c r="B205" s="510" t="s">
        <v>591</v>
      </c>
      <c r="C205" s="74" t="s">
        <v>592</v>
      </c>
      <c r="D205" s="87" t="s">
        <v>593</v>
      </c>
      <c r="E205" s="518" t="str">
        <f t="shared" si="17"/>
        <v>Medical Outcomes Study HIV Health Survey (MOS-HIV)</v>
      </c>
      <c r="F205" s="111" t="s">
        <v>2</v>
      </c>
      <c r="G205" s="111" t="s">
        <v>246</v>
      </c>
      <c r="H205" s="111" t="s">
        <v>26</v>
      </c>
      <c r="I205" s="164">
        <v>4662</v>
      </c>
      <c r="J205" s="549" t="str">
        <f t="shared" si="18"/>
        <v>OLS; 2-part; beta regression; finite mixture models</v>
      </c>
      <c r="K205" s="87" t="s">
        <v>30</v>
      </c>
      <c r="L205" s="87"/>
      <c r="M205" s="87"/>
      <c r="N205" s="127" t="s">
        <v>33</v>
      </c>
      <c r="O205" s="34"/>
      <c r="P205" s="34"/>
      <c r="Q205" s="34"/>
      <c r="R205" s="34"/>
      <c r="S205" s="127" t="s">
        <v>562</v>
      </c>
      <c r="T205" s="34"/>
      <c r="U205" s="34"/>
      <c r="V205" s="34"/>
      <c r="W205" s="515"/>
    </row>
    <row r="206" spans="1:23" ht="39" customHeight="1" thickBot="1">
      <c r="B206" s="612"/>
      <c r="C206" s="271" t="s">
        <v>592</v>
      </c>
      <c r="D206" s="89" t="s">
        <v>593</v>
      </c>
      <c r="E206" s="519"/>
      <c r="F206" s="85" t="s">
        <v>6</v>
      </c>
      <c r="G206" s="85" t="s">
        <v>246</v>
      </c>
      <c r="H206" s="85" t="s">
        <v>26</v>
      </c>
      <c r="I206" s="168">
        <v>4610</v>
      </c>
      <c r="J206" s="591"/>
      <c r="K206" s="89" t="s">
        <v>30</v>
      </c>
      <c r="L206" s="89"/>
      <c r="M206" s="89"/>
      <c r="N206" s="97" t="s">
        <v>33</v>
      </c>
      <c r="O206" s="41"/>
      <c r="P206" s="41"/>
      <c r="Q206" s="41"/>
      <c r="R206" s="41"/>
      <c r="S206" s="97" t="s">
        <v>562</v>
      </c>
      <c r="T206" s="41"/>
      <c r="U206" s="41"/>
      <c r="V206" s="41"/>
      <c r="W206" s="517"/>
    </row>
    <row r="207" spans="1:23" ht="87.75" customHeight="1" thickBot="1">
      <c r="B207" s="73" t="s">
        <v>594</v>
      </c>
      <c r="C207" s="70" t="s">
        <v>595</v>
      </c>
      <c r="D207" s="87" t="s">
        <v>596</v>
      </c>
      <c r="E207" s="111" t="str">
        <f t="shared" ref="E207:E230" si="19">D207</f>
        <v>Older People's Quality of Life Brief Questionnaire (OPQoL-Brief)</v>
      </c>
      <c r="F207" s="72" t="s">
        <v>44</v>
      </c>
      <c r="G207" s="72" t="s">
        <v>597</v>
      </c>
      <c r="H207" s="72" t="s">
        <v>55</v>
      </c>
      <c r="I207" s="119">
        <v>330</v>
      </c>
      <c r="J207" s="197" t="str">
        <f>CONCATENATE(IF(K207="","",CONCATENATE(K207,IF(COUNTA(K207:S207)=COUNTA(K207),"","; "))),IF(L207="","",CONCATENATE(L207,IF(COUNTA(K207:S207)=COUNTA(K207:L207),"","; "))),IF(M207="","",CONCATENATE(M207,IF(COUNTA(K207:S207)=COUNTA(K207:M207),"","; "))),IF(N207="","",CONCATENATE(N207,IF(COUNTA(K207:S207)=COUNTA(K207:N207),"","; "))),IF(O207="","",CONCATENATE(O207,IF(COUNTA(K207:S207)=COUNTA(K207:O207),"","; "))),IF(P207="","",CONCATENATE(P207,IF(COUNTA(K207:S207)=COUNTA(K207:P207),"","; "))),IF(Q207="","",CONCATENATE(Q207,IF(COUNTA(K207:S207)=COUNTA(K207:Q207),"","; "))),IF(S207="","",S207))</f>
        <v>OLS; GLM; CLAD; response mapping; beta binomial regression model, robust Majorise–Minimise (MM) estimator</v>
      </c>
      <c r="K207" s="67" t="s">
        <v>30</v>
      </c>
      <c r="L207" s="67" t="s">
        <v>31</v>
      </c>
      <c r="M207" s="67"/>
      <c r="N207" s="68"/>
      <c r="O207" s="68" t="s">
        <v>34</v>
      </c>
      <c r="P207" s="68"/>
      <c r="Q207" s="68" t="s">
        <v>36</v>
      </c>
      <c r="R207" s="68"/>
      <c r="S207" s="68" t="s">
        <v>598</v>
      </c>
      <c r="T207" s="36"/>
      <c r="U207" s="36"/>
      <c r="V207" s="68"/>
      <c r="W207" s="69"/>
    </row>
    <row r="208" spans="1:23" ht="26.1" customHeight="1" thickBot="1">
      <c r="B208" s="526" t="s">
        <v>599</v>
      </c>
      <c r="C208" s="199" t="s">
        <v>600</v>
      </c>
      <c r="D208" s="87" t="s">
        <v>601</v>
      </c>
      <c r="E208" s="111" t="str">
        <f t="shared" si="19"/>
        <v>Women's Health Questionnaire (WHQ-23)</v>
      </c>
      <c r="F208" s="111" t="s">
        <v>44</v>
      </c>
      <c r="G208" s="111" t="s">
        <v>602</v>
      </c>
      <c r="H208" s="111" t="s">
        <v>55</v>
      </c>
      <c r="I208" s="164">
        <v>303</v>
      </c>
      <c r="J208" s="171" t="str">
        <f>CONCATENATE(IF(K208="","",CONCATENATE(K208,IF(COUNTA(K208:S208)=COUNTA(K208),"","; "))),IF(L208="","",CONCATENATE(L208,IF(COUNTA(K208:S208)=COUNTA(K208:L208),"","; "))),IF(M208="","",CONCATENATE(M208,IF(COUNTA(K208:S208)=COUNTA(K208:M208),"","; "))),IF(N208="","",CONCATENATE(N208,IF(COUNTA(K208:S208)=COUNTA(K208:N208),"","; "))),IF(O208="","",CONCATENATE(O208,IF(COUNTA(K208:S208)=COUNTA(K208:O208),"","; "))),IF(P208="","",CONCATENATE(P208,IF(COUNTA(K208:S208)=COUNTA(K208:P208),"","; "))),IF(Q208="","",CONCATENATE(Q208,IF(COUNTA(K208:S208)=COUNTA(K208:Q208),"","; "))),IF(S208="","",S208))</f>
        <v>OLS; GLM; CLAD; beta-binomial; robust MM-estimator; multinomial logistic</v>
      </c>
      <c r="K208" s="149" t="s">
        <v>30</v>
      </c>
      <c r="L208" s="149" t="s">
        <v>31</v>
      </c>
      <c r="M208" s="149"/>
      <c r="N208" s="146"/>
      <c r="O208" s="146" t="s">
        <v>34</v>
      </c>
      <c r="P208" s="146"/>
      <c r="Q208" s="146"/>
      <c r="R208" s="146"/>
      <c r="S208" s="146" t="s">
        <v>603</v>
      </c>
      <c r="T208" s="136"/>
      <c r="U208" s="136"/>
      <c r="V208" s="146"/>
      <c r="W208" s="518"/>
    </row>
    <row r="209" spans="1:66" ht="39" customHeight="1" thickBot="1">
      <c r="B209" s="527"/>
      <c r="C209" s="199" t="s">
        <v>600</v>
      </c>
      <c r="D209" s="87" t="s">
        <v>601</v>
      </c>
      <c r="E209" s="81" t="str">
        <f t="shared" si="19"/>
        <v>Women's Health Questionnaire (WHQ-23)</v>
      </c>
      <c r="F209" s="81" t="s">
        <v>8</v>
      </c>
      <c r="G209" s="79" t="s">
        <v>602</v>
      </c>
      <c r="H209" s="81" t="s">
        <v>55</v>
      </c>
      <c r="I209" s="165">
        <v>303</v>
      </c>
      <c r="J209" s="264" t="str">
        <f>CONCATENATE(IF(K209="","",CONCATENATE(K209,IF(COUNTA(K209:S209)=COUNTA(K209),"","; "))),IF(L209="","",CONCATENATE(L209,IF(COUNTA(K209:S209)=COUNTA(K209:L209),"","; "))),IF(M209="","",CONCATENATE(M209,IF(COUNTA(K209:S209)=COUNTA(K209:M209),"","; "))),IF(N209="","",CONCATENATE(N209,IF(COUNTA(K209:S209)=COUNTA(K209:N209),"","; "))),IF(O209="","",CONCATENATE(O209,IF(COUNTA(K209:S209)=COUNTA(K209:O209),"","; "))),IF(P209="","",CONCATENATE(P209,IF(COUNTA(K209:S209)=COUNTA(K209:P209),"","; "))),IF(Q209="","",CONCATENATE(Q209,IF(COUNTA(K209:S209)=COUNTA(K209:Q209),"","; "))),IF(S209="","",S209))</f>
        <v>OLS; GLM; CLAD; beta-binomial; robust MM-estimator; multinomial logistic</v>
      </c>
      <c r="K209" s="149" t="s">
        <v>30</v>
      </c>
      <c r="L209" s="149" t="s">
        <v>31</v>
      </c>
      <c r="M209" s="149"/>
      <c r="N209" s="146"/>
      <c r="O209" s="146" t="s">
        <v>34</v>
      </c>
      <c r="P209" s="146"/>
      <c r="Q209" s="146"/>
      <c r="R209" s="146"/>
      <c r="S209" s="146" t="s">
        <v>603</v>
      </c>
      <c r="T209" s="136"/>
      <c r="U209" s="136"/>
      <c r="V209" s="146"/>
      <c r="W209" s="519"/>
    </row>
    <row r="210" spans="1:66" s="22" customFormat="1" ht="26.1" customHeight="1">
      <c r="A210" s="435"/>
      <c r="B210" s="535" t="s">
        <v>604</v>
      </c>
      <c r="C210" s="99" t="s">
        <v>605</v>
      </c>
      <c r="D210" s="103" t="s">
        <v>606</v>
      </c>
      <c r="E210" s="111" t="str">
        <f t="shared" si="19"/>
        <v xml:space="preserve">Sydney Asthma Quality of Life Questionnaire (AQLQ-S) </v>
      </c>
      <c r="F210" s="128" t="s">
        <v>44</v>
      </c>
      <c r="G210" s="111" t="s">
        <v>453</v>
      </c>
      <c r="H210" s="111" t="s">
        <v>63</v>
      </c>
      <c r="I210" s="164">
        <v>856</v>
      </c>
      <c r="J210" s="507" t="str">
        <f>CONCATENATE(IF(K210="","",CONCATENATE(K210,IF(COUNTA(K210:S210)=COUNTA(K210),"","; "))),IF(L210="","",CONCATENATE(L210,IF(COUNTA(K210:S210)=COUNTA(K210:L210),"","; "))),IF(M210="","",CONCATENATE(M210,IF(COUNTA(K210:S210)=COUNTA(K210:M210),"","; "))),IF(N210="","",CONCATENATE(N210,IF(COUNTA(K210:S210)=COUNTA(K210:N210),"","; "))),IF(O210="","",CONCATENATE(O210,IF(COUNTA(K210:S210)=COUNTA(K210:O210),"","; "))),IF(P210="","",CONCATENATE(P210,IF(COUNTA(K210:S210)=COUNTA(K210:P210),"","; "))),IF(Q210="","",CONCATENATE(Q210,IF(COUNTA(K210:S210)=COUNTA(K210:Q210),"","; "))),IF(S210="","",S210))</f>
        <v xml:space="preserve">OLS; GLM; CLAD; beta binomial regression model </v>
      </c>
      <c r="K210" s="128" t="s">
        <v>30</v>
      </c>
      <c r="L210" s="128" t="s">
        <v>31</v>
      </c>
      <c r="M210" s="128"/>
      <c r="N210" s="20"/>
      <c r="O210" s="128" t="s">
        <v>34</v>
      </c>
      <c r="P210" s="20"/>
      <c r="Q210" s="128"/>
      <c r="R210" s="128"/>
      <c r="S210" s="128" t="s">
        <v>607</v>
      </c>
      <c r="T210" s="126"/>
      <c r="U210" s="126" t="s">
        <v>608</v>
      </c>
      <c r="V210" s="100" t="s">
        <v>609</v>
      </c>
      <c r="W210" s="518"/>
      <c r="X210" s="445"/>
      <c r="Y210" s="445"/>
      <c r="Z210" s="445"/>
      <c r="AA210" s="445"/>
      <c r="AB210" s="445"/>
      <c r="AC210" s="445"/>
      <c r="AD210" s="445"/>
      <c r="AE210" s="445"/>
      <c r="AF210" s="445"/>
      <c r="AG210" s="445"/>
      <c r="AH210" s="445"/>
      <c r="AI210" s="445"/>
      <c r="AJ210" s="445"/>
      <c r="AK210" s="445"/>
      <c r="AL210" s="445"/>
      <c r="AM210" s="445"/>
      <c r="AN210" s="445"/>
      <c r="AO210" s="445"/>
      <c r="AP210" s="445"/>
      <c r="AQ210" s="445"/>
      <c r="AR210" s="445"/>
      <c r="AS210" s="445"/>
      <c r="AT210" s="445"/>
      <c r="AU210" s="445"/>
      <c r="AV210" s="445"/>
      <c r="AW210" s="445"/>
      <c r="AX210" s="445"/>
      <c r="AY210" s="445"/>
      <c r="AZ210" s="445"/>
      <c r="BA210" s="445"/>
      <c r="BB210" s="445"/>
      <c r="BC210" s="445"/>
      <c r="BD210" s="445"/>
      <c r="BE210" s="445"/>
      <c r="BF210" s="445"/>
      <c r="BG210" s="445"/>
      <c r="BH210" s="445"/>
      <c r="BI210" s="445"/>
      <c r="BJ210" s="445"/>
      <c r="BK210" s="445"/>
      <c r="BL210" s="445"/>
      <c r="BM210" s="445"/>
      <c r="BN210" s="445"/>
    </row>
    <row r="211" spans="1:66" ht="26.1" customHeight="1">
      <c r="B211" s="536"/>
      <c r="C211" s="101" t="s">
        <v>605</v>
      </c>
      <c r="D211" s="104" t="s">
        <v>606</v>
      </c>
      <c r="E211" s="118" t="str">
        <f t="shared" si="19"/>
        <v xml:space="preserve">Sydney Asthma Quality of Life Questionnaire (AQLQ-S) </v>
      </c>
      <c r="F211" s="118" t="s">
        <v>25</v>
      </c>
      <c r="G211" s="118" t="s">
        <v>453</v>
      </c>
      <c r="H211" s="118" t="s">
        <v>63</v>
      </c>
      <c r="I211" s="166">
        <v>856</v>
      </c>
      <c r="J211" s="621"/>
      <c r="K211" s="118" t="s">
        <v>30</v>
      </c>
      <c r="L211" s="118" t="s">
        <v>31</v>
      </c>
      <c r="M211" s="118"/>
      <c r="N211" s="16"/>
      <c r="O211" s="276" t="s">
        <v>34</v>
      </c>
      <c r="P211" s="16"/>
      <c r="Q211" s="276"/>
      <c r="R211" s="276"/>
      <c r="S211" s="16" t="s">
        <v>610</v>
      </c>
      <c r="T211" s="123"/>
      <c r="U211" s="123" t="s">
        <v>608</v>
      </c>
      <c r="V211" s="276"/>
      <c r="W211" s="538"/>
    </row>
    <row r="212" spans="1:66" ht="26.1" customHeight="1">
      <c r="B212" s="536"/>
      <c r="C212" s="101" t="s">
        <v>605</v>
      </c>
      <c r="D212" s="104" t="s">
        <v>606</v>
      </c>
      <c r="E212" s="118" t="str">
        <f t="shared" si="19"/>
        <v xml:space="preserve">Sydney Asthma Quality of Life Questionnaire (AQLQ-S) </v>
      </c>
      <c r="F212" s="118" t="s">
        <v>6</v>
      </c>
      <c r="G212" s="118" t="s">
        <v>453</v>
      </c>
      <c r="H212" s="118" t="s">
        <v>63</v>
      </c>
      <c r="I212" s="166">
        <v>856</v>
      </c>
      <c r="J212" s="621"/>
      <c r="K212" s="118" t="s">
        <v>30</v>
      </c>
      <c r="L212" s="118" t="s">
        <v>31</v>
      </c>
      <c r="M212" s="118"/>
      <c r="N212" s="16"/>
      <c r="O212" s="276" t="s">
        <v>34</v>
      </c>
      <c r="P212" s="16"/>
      <c r="Q212" s="276"/>
      <c r="R212" s="276"/>
      <c r="S212" s="16" t="s">
        <v>610</v>
      </c>
      <c r="T212" s="123"/>
      <c r="U212" s="123" t="s">
        <v>608</v>
      </c>
      <c r="V212" s="276"/>
      <c r="W212" s="538"/>
    </row>
    <row r="213" spans="1:66" ht="26.1" customHeight="1">
      <c r="B213" s="536"/>
      <c r="C213" s="101" t="s">
        <v>605</v>
      </c>
      <c r="D213" s="104" t="s">
        <v>606</v>
      </c>
      <c r="E213" s="118" t="str">
        <f t="shared" si="19"/>
        <v xml:space="preserve">Sydney Asthma Quality of Life Questionnaire (AQLQ-S) </v>
      </c>
      <c r="F213" s="118" t="s">
        <v>11</v>
      </c>
      <c r="G213" s="118" t="s">
        <v>453</v>
      </c>
      <c r="H213" s="118" t="s">
        <v>63</v>
      </c>
      <c r="I213" s="166">
        <v>856</v>
      </c>
      <c r="J213" s="621"/>
      <c r="K213" s="118" t="s">
        <v>30</v>
      </c>
      <c r="L213" s="118" t="s">
        <v>31</v>
      </c>
      <c r="M213" s="118"/>
      <c r="N213" s="16"/>
      <c r="O213" s="276" t="s">
        <v>34</v>
      </c>
      <c r="P213" s="16"/>
      <c r="Q213" s="276"/>
      <c r="R213" s="276"/>
      <c r="S213" s="16" t="s">
        <v>610</v>
      </c>
      <c r="T213" s="123"/>
      <c r="U213" s="123" t="s">
        <v>608</v>
      </c>
      <c r="V213" s="276"/>
      <c r="W213" s="538"/>
    </row>
    <row r="214" spans="1:66" ht="26.1" customHeight="1" thickBot="1">
      <c r="B214" s="542"/>
      <c r="C214" s="102" t="s">
        <v>605</v>
      </c>
      <c r="D214" s="76" t="s">
        <v>606</v>
      </c>
      <c r="E214" s="85" t="str">
        <f t="shared" si="19"/>
        <v xml:space="preserve">Sydney Asthma Quality of Life Questionnaire (AQLQ-S) </v>
      </c>
      <c r="F214" s="85" t="s">
        <v>8</v>
      </c>
      <c r="G214" s="85" t="s">
        <v>453</v>
      </c>
      <c r="H214" s="85" t="s">
        <v>63</v>
      </c>
      <c r="I214" s="168">
        <v>856</v>
      </c>
      <c r="J214" s="520"/>
      <c r="K214" s="85" t="s">
        <v>30</v>
      </c>
      <c r="L214" s="85" t="s">
        <v>31</v>
      </c>
      <c r="M214" s="85"/>
      <c r="N214" s="18"/>
      <c r="O214" s="277" t="s">
        <v>34</v>
      </c>
      <c r="P214" s="18"/>
      <c r="Q214" s="277"/>
      <c r="R214" s="277"/>
      <c r="S214" s="18" t="s">
        <v>610</v>
      </c>
      <c r="T214" s="97"/>
      <c r="U214" s="97" t="s">
        <v>608</v>
      </c>
      <c r="V214" s="277"/>
      <c r="W214" s="519"/>
    </row>
    <row r="215" spans="1:66" ht="26.1" customHeight="1" thickBot="1">
      <c r="B215" s="69" t="s">
        <v>611</v>
      </c>
      <c r="C215" s="70" t="s">
        <v>612</v>
      </c>
      <c r="D215" s="67" t="s">
        <v>613</v>
      </c>
      <c r="E215" s="111" t="str">
        <f t="shared" si="19"/>
        <v>Barthel index</v>
      </c>
      <c r="F215" s="72" t="s">
        <v>2</v>
      </c>
      <c r="G215" s="72" t="s">
        <v>614</v>
      </c>
      <c r="H215" s="72" t="s">
        <v>55</v>
      </c>
      <c r="I215" s="119">
        <v>793</v>
      </c>
      <c r="J215" s="197" t="str">
        <f t="shared" ref="J215:J222" si="20">CONCATENATE(IF(K215="","",CONCATENATE(K215,IF(COUNTA(K215:S215)=COUNTA(K215),"","; "))),IF(L215="","",CONCATENATE(L215,IF(COUNTA(K215:S215)=COUNTA(K215:L215),"","; "))),IF(M215="","",CONCATENATE(M215,IF(COUNTA(K215:S215)=COUNTA(K215:M215),"","; "))),IF(N215="","",CONCATENATE(N215,IF(COUNTA(K215:S215)=COUNTA(K215:N215),"","; "))),IF(O215="","",CONCATENATE(O215,IF(COUNTA(K215:S215)=COUNTA(K215:O215),"","; "))),IF(P215="","",CONCATENATE(P215,IF(COUNTA(K215:S215)=COUNTA(K215:P215),"","; "))),IF(Q215="","",CONCATENATE(Q215,IF(COUNTA(K215:S215)=COUNTA(K215:Q215),"","; "))),IF(S215="","",S215))</f>
        <v>OLS; CLAD; response mapping</v>
      </c>
      <c r="K215" s="67" t="s">
        <v>30</v>
      </c>
      <c r="L215" s="67"/>
      <c r="M215" s="67"/>
      <c r="N215" s="36"/>
      <c r="O215" s="68" t="s">
        <v>34</v>
      </c>
      <c r="P215" s="36"/>
      <c r="Q215" s="68" t="s">
        <v>36</v>
      </c>
      <c r="R215" s="68"/>
      <c r="S215" s="36"/>
      <c r="T215" s="68" t="s">
        <v>615</v>
      </c>
      <c r="U215" s="68"/>
      <c r="V215" s="68"/>
      <c r="W215" s="69"/>
    </row>
    <row r="216" spans="1:66" ht="52.5" customHeight="1" thickBot="1">
      <c r="A216" s="431"/>
      <c r="B216" s="69" t="s">
        <v>616</v>
      </c>
      <c r="C216" s="110" t="s">
        <v>617</v>
      </c>
      <c r="D216" s="67" t="s">
        <v>618</v>
      </c>
      <c r="E216" s="72" t="str">
        <f t="shared" si="19"/>
        <v>World Health Organization Quality of Life Brief (WHOQOL-BREF)</v>
      </c>
      <c r="F216" s="72" t="s">
        <v>44</v>
      </c>
      <c r="G216" s="72" t="s">
        <v>55</v>
      </c>
      <c r="H216" s="72" t="s">
        <v>55</v>
      </c>
      <c r="I216" s="119">
        <v>600</v>
      </c>
      <c r="J216" s="197" t="str">
        <f t="shared" si="20"/>
        <v>OLS</v>
      </c>
      <c r="K216" s="149" t="s">
        <v>30</v>
      </c>
      <c r="L216" s="149"/>
      <c r="M216" s="149"/>
      <c r="N216" s="136"/>
      <c r="O216" s="146"/>
      <c r="P216" s="136"/>
      <c r="Q216" s="146"/>
      <c r="R216" s="146"/>
      <c r="S216" s="136"/>
      <c r="T216" s="146"/>
      <c r="U216" s="146"/>
      <c r="V216" s="146"/>
      <c r="W216" s="69"/>
    </row>
    <row r="217" spans="1:66" ht="51.95" customHeight="1" thickBot="1">
      <c r="B217" s="78" t="s">
        <v>619</v>
      </c>
      <c r="C217" s="110" t="s">
        <v>620</v>
      </c>
      <c r="D217" s="67" t="s">
        <v>621</v>
      </c>
      <c r="E217" s="158" t="str">
        <f t="shared" si="19"/>
        <v>Incontinence-specific Quality of Life questionnaire (I-QOL)</v>
      </c>
      <c r="F217" s="72" t="s">
        <v>2</v>
      </c>
      <c r="G217" s="158" t="s">
        <v>622</v>
      </c>
      <c r="H217" s="158" t="s">
        <v>77</v>
      </c>
      <c r="I217" s="272">
        <v>2605</v>
      </c>
      <c r="J217" s="197" t="str">
        <f t="shared" si="20"/>
        <v>2-part</v>
      </c>
      <c r="K217" s="149"/>
      <c r="L217" s="149"/>
      <c r="M217" s="149"/>
      <c r="N217" s="146" t="s">
        <v>33</v>
      </c>
      <c r="O217" s="146"/>
      <c r="P217" s="136"/>
      <c r="Q217" s="146"/>
      <c r="R217" s="146"/>
      <c r="S217" s="136"/>
      <c r="T217" s="146"/>
      <c r="U217" s="146"/>
      <c r="V217" s="146" t="str">
        <f>W217</f>
        <v>Coefficients are given in the supplementary information available at http://ezproxy.ouls.ox.ac.uk:2070/science/article/pii/S1098301512042714#MMCvFirst</v>
      </c>
      <c r="W217" s="78" t="s">
        <v>623</v>
      </c>
    </row>
    <row r="218" spans="1:66" ht="39" customHeight="1" thickBot="1">
      <c r="B218" s="78" t="s">
        <v>624</v>
      </c>
      <c r="C218" s="110" t="s">
        <v>625</v>
      </c>
      <c r="D218" s="149" t="s">
        <v>626</v>
      </c>
      <c r="E218" s="158" t="str">
        <f t="shared" si="19"/>
        <v>25-item National Eye Institute Visual Functioning Questionnaire (NEI-VFQ-25)</v>
      </c>
      <c r="F218" s="142" t="s">
        <v>2</v>
      </c>
      <c r="G218" s="142" t="s">
        <v>627</v>
      </c>
      <c r="H218" s="158" t="s">
        <v>15</v>
      </c>
      <c r="I218" s="46">
        <v>951</v>
      </c>
      <c r="J218" s="260" t="str">
        <f t="shared" si="20"/>
        <v>GEE; reverse 2-part GEE; CLAD; Tobit</v>
      </c>
      <c r="K218" s="149"/>
      <c r="L218" s="149"/>
      <c r="M218" s="115" t="s">
        <v>32</v>
      </c>
      <c r="N218" s="43" t="s">
        <v>628</v>
      </c>
      <c r="O218" s="43" t="s">
        <v>34</v>
      </c>
      <c r="P218" s="43" t="s">
        <v>35</v>
      </c>
      <c r="Q218" s="146"/>
      <c r="R218" s="146"/>
      <c r="S218" s="136"/>
      <c r="T218" s="146"/>
      <c r="U218" s="146"/>
      <c r="V218" s="146"/>
      <c r="W218" s="78"/>
    </row>
    <row r="219" spans="1:66" ht="75.95" customHeight="1" thickBot="1">
      <c r="B219" s="69" t="s">
        <v>629</v>
      </c>
      <c r="C219" s="70" t="s">
        <v>630</v>
      </c>
      <c r="D219" s="67" t="s">
        <v>631</v>
      </c>
      <c r="E219" s="72" t="str">
        <f t="shared" si="19"/>
        <v>39-item Parkinson’s Disease Questionnaire (PDQ-39)</v>
      </c>
      <c r="F219" s="72" t="s">
        <v>2</v>
      </c>
      <c r="G219" s="72" t="s">
        <v>292</v>
      </c>
      <c r="H219" s="72" t="s">
        <v>82</v>
      </c>
      <c r="I219" s="119">
        <v>9123</v>
      </c>
      <c r="J219" s="197" t="str">
        <f t="shared" si="20"/>
        <v>OLS; 2 part beta regression; response mapping; finite mixture models, mixing either linear regression or beta regression</v>
      </c>
      <c r="K219" s="67" t="s">
        <v>30</v>
      </c>
      <c r="L219" s="67"/>
      <c r="M219" s="67"/>
      <c r="N219" s="42" t="s">
        <v>632</v>
      </c>
      <c r="O219" s="68"/>
      <c r="P219" s="36"/>
      <c r="Q219" s="68" t="s">
        <v>36</v>
      </c>
      <c r="R219" s="68"/>
      <c r="S219" s="68" t="s">
        <v>633</v>
      </c>
      <c r="T219" s="68"/>
      <c r="U219" s="68"/>
      <c r="V219" s="68"/>
      <c r="W219" s="90" t="s">
        <v>634</v>
      </c>
    </row>
    <row r="220" spans="1:66" ht="78" customHeight="1" thickBot="1">
      <c r="B220" s="77" t="s">
        <v>635</v>
      </c>
      <c r="C220" s="235" t="s">
        <v>636</v>
      </c>
      <c r="D220" s="117" t="s">
        <v>291</v>
      </c>
      <c r="E220" s="79" t="str">
        <f t="shared" si="19"/>
        <v>8-item Parkinson’s Disease Questionnaire (PDQ-8)</v>
      </c>
      <c r="F220" s="79" t="s">
        <v>2</v>
      </c>
      <c r="G220" s="79" t="s">
        <v>292</v>
      </c>
      <c r="H220" s="79" t="s">
        <v>82</v>
      </c>
      <c r="I220" s="165">
        <v>9123</v>
      </c>
      <c r="J220" s="220" t="str">
        <f t="shared" si="20"/>
        <v>OLS; response mapping</v>
      </c>
      <c r="K220" s="117" t="s">
        <v>30</v>
      </c>
      <c r="L220" s="117"/>
      <c r="M220" s="117"/>
      <c r="N220" s="137"/>
      <c r="O220" s="125"/>
      <c r="P220" s="137"/>
      <c r="Q220" s="125" t="s">
        <v>36</v>
      </c>
      <c r="R220" s="125"/>
      <c r="S220" s="137"/>
      <c r="T220" s="125"/>
      <c r="U220" s="125"/>
      <c r="V220" s="125"/>
      <c r="W220" s="278"/>
    </row>
    <row r="221" spans="1:66" ht="78" customHeight="1" thickBot="1">
      <c r="A221" s="431"/>
      <c r="B221" s="69" t="s">
        <v>637</v>
      </c>
      <c r="C221" s="70" t="s">
        <v>638</v>
      </c>
      <c r="D221" s="67" t="s">
        <v>105</v>
      </c>
      <c r="E221" s="72" t="str">
        <f t="shared" si="19"/>
        <v>EORTC QLQ-C30</v>
      </c>
      <c r="F221" s="72" t="s">
        <v>2</v>
      </c>
      <c r="G221" s="72" t="s">
        <v>317</v>
      </c>
      <c r="H221" s="72" t="s">
        <v>5</v>
      </c>
      <c r="I221" s="119">
        <v>3040</v>
      </c>
      <c r="J221" s="197" t="str">
        <f t="shared" si="20"/>
        <v>GLM; CLAD ; Tobit; quadratic mixed effects model, quantile fixed effects model, mixed effects beta binomial model</v>
      </c>
      <c r="K221" s="67"/>
      <c r="L221" s="67" t="s">
        <v>31</v>
      </c>
      <c r="M221" s="67"/>
      <c r="N221" s="75"/>
      <c r="O221" s="75" t="s">
        <v>283</v>
      </c>
      <c r="P221" s="108" t="s">
        <v>35</v>
      </c>
      <c r="Q221" s="45"/>
      <c r="R221" s="45"/>
      <c r="S221" s="75" t="s">
        <v>639</v>
      </c>
      <c r="T221" s="36"/>
      <c r="U221" s="36"/>
      <c r="V221" s="75" t="s">
        <v>640</v>
      </c>
      <c r="W221" s="69" t="s">
        <v>641</v>
      </c>
    </row>
    <row r="222" spans="1:66" ht="39" customHeight="1" thickBot="1">
      <c r="A222" s="431"/>
      <c r="B222" s="510" t="s">
        <v>642</v>
      </c>
      <c r="C222" s="74" t="s">
        <v>643</v>
      </c>
      <c r="D222" s="71" t="s">
        <v>105</v>
      </c>
      <c r="E222" s="111" t="str">
        <f t="shared" si="19"/>
        <v>EORTC QLQ-C30</v>
      </c>
      <c r="F222" s="111" t="s">
        <v>2</v>
      </c>
      <c r="G222" s="518" t="s">
        <v>317</v>
      </c>
      <c r="H222" s="111" t="s">
        <v>5</v>
      </c>
      <c r="I222" s="164">
        <v>100</v>
      </c>
      <c r="J222" s="507" t="str">
        <f t="shared" si="20"/>
        <v>Linear random effects; limited dependent variable mixture model (LDVMM); beta binomial model</v>
      </c>
      <c r="K222" s="115" t="s">
        <v>644</v>
      </c>
      <c r="L222" s="546"/>
      <c r="M222" s="546"/>
      <c r="N222" s="622"/>
      <c r="O222" s="622"/>
      <c r="P222" s="597"/>
      <c r="Q222" s="624"/>
      <c r="R222" s="231"/>
      <c r="S222" s="141" t="s">
        <v>645</v>
      </c>
      <c r="T222" s="503"/>
      <c r="U222" s="503" t="s">
        <v>646</v>
      </c>
      <c r="V222" s="75" t="s">
        <v>640</v>
      </c>
      <c r="W222" s="510" t="s">
        <v>647</v>
      </c>
    </row>
    <row r="223" spans="1:66" ht="39" customHeight="1" thickBot="1">
      <c r="B223" s="512"/>
      <c r="C223" s="74" t="s">
        <v>643</v>
      </c>
      <c r="D223" s="76" t="s">
        <v>105</v>
      </c>
      <c r="E223" s="198" t="str">
        <f t="shared" si="19"/>
        <v>EORTC QLQ-C30</v>
      </c>
      <c r="F223" s="79" t="s">
        <v>44</v>
      </c>
      <c r="G223" s="519"/>
      <c r="H223" s="198" t="str">
        <f>H222</f>
        <v>Cancer</v>
      </c>
      <c r="I223" s="183">
        <f>I222</f>
        <v>100</v>
      </c>
      <c r="J223" s="508"/>
      <c r="K223" s="116" t="s">
        <v>644</v>
      </c>
      <c r="L223" s="548"/>
      <c r="M223" s="548"/>
      <c r="N223" s="623"/>
      <c r="O223" s="623"/>
      <c r="P223" s="598"/>
      <c r="Q223" s="625"/>
      <c r="R223" s="148"/>
      <c r="S223" s="66" t="s">
        <v>645</v>
      </c>
      <c r="T223" s="504"/>
      <c r="U223" s="504"/>
      <c r="V223" s="60"/>
      <c r="W223" s="512"/>
    </row>
    <row r="224" spans="1:66" ht="26.1" customHeight="1" thickBot="1">
      <c r="A224" s="431"/>
      <c r="B224" s="510" t="s">
        <v>648</v>
      </c>
      <c r="C224" s="74" t="s">
        <v>649</v>
      </c>
      <c r="D224" s="239" t="s">
        <v>427</v>
      </c>
      <c r="E224" s="81" t="str">
        <f t="shared" si="19"/>
        <v>Headache Impact Test (HIT-6)</v>
      </c>
      <c r="F224" s="111" t="s">
        <v>44</v>
      </c>
      <c r="G224" s="81" t="s">
        <v>650</v>
      </c>
      <c r="H224" s="81" t="s">
        <v>82</v>
      </c>
      <c r="I224" s="86">
        <v>349</v>
      </c>
      <c r="J224" s="261" t="str">
        <f>CONCATENATE(IF(K224="","",CONCATENATE(K224,IF(COUNTA(K224:S224)=COUNTA(K224),"","; "))),IF(L224="","",CONCATENATE(L224,IF(COUNTA(K224:S224)=COUNTA(K224:L224),"","; "))),IF(M224="","",CONCATENATE(M224,IF(COUNTA(K224:S224)=COUNTA(K224:M224),"","; "))),IF(N224="","",CONCATENATE(N224,IF(COUNTA(K224:S224)=COUNTA(K224:N224),"","; "))),IF(O224="","",CONCATENATE(O224,IF(COUNTA(K224:S224)=COUNTA(K224:O224),"","; "))),IF(P224="","",CONCATENATE(P224,IF(COUNTA(K224:S224)=COUNTA(K224:P224),"","; "))),IF(Q224="","",CONCATENATE(Q224,IF(COUNTA(K224:S224)=COUNTA(K224:Q224),"","; "))),IF(S224="","",S224))</f>
        <v>OLS; CLAD</v>
      </c>
      <c r="K224" s="93" t="s">
        <v>30</v>
      </c>
      <c r="L224" s="93"/>
      <c r="M224" s="93"/>
      <c r="N224" s="239"/>
      <c r="O224" s="239" t="s">
        <v>34</v>
      </c>
      <c r="P224" s="279"/>
      <c r="Q224" s="240"/>
      <c r="R224" s="240"/>
      <c r="S224" s="279"/>
      <c r="T224" s="44"/>
      <c r="U224" s="44"/>
      <c r="V224" s="240"/>
      <c r="W224" s="266"/>
    </row>
    <row r="225" spans="1:23" ht="26.1" customHeight="1" thickBot="1">
      <c r="A225" s="431"/>
      <c r="B225" s="511"/>
      <c r="C225" s="74" t="s">
        <v>649</v>
      </c>
      <c r="D225" s="239" t="s">
        <v>427</v>
      </c>
      <c r="E225" s="118" t="str">
        <f t="shared" si="19"/>
        <v>Headache Impact Test (HIT-6)</v>
      </c>
      <c r="F225" s="118" t="s">
        <v>8</v>
      </c>
      <c r="G225" s="118" t="s">
        <v>650</v>
      </c>
      <c r="H225" s="118" t="s">
        <v>82</v>
      </c>
      <c r="I225" s="166">
        <v>349</v>
      </c>
      <c r="J225" s="174" t="str">
        <f>CONCATENATE(IF(K225="","",CONCATENATE(K225,IF(COUNTA(K225:S225)=COUNTA(K225),"","; "))),IF(L225="","",CONCATENATE(L225,IF(COUNTA(K225:S225)=COUNTA(K225:L225),"","; "))),IF(M225="","",CONCATENATE(M225,IF(COUNTA(K225:S225)=COUNTA(K225:M225),"","; "))),IF(N225="","",CONCATENATE(N225,IF(COUNTA(K225:S225)=COUNTA(K225:N225),"","; "))),IF(O225="","",CONCATENATE(O225,IF(COUNTA(K225:S225)=COUNTA(K225:O225),"","; "))),IF(P225="","",CONCATENATE(P225,IF(COUNTA(K225:S225)=COUNTA(K225:P225),"","; "))),IF(Q225="","",CONCATENATE(Q225,IF(COUNTA(K225:S225)=COUNTA(K225:Q225),"","; "))),IF(S225="","",S225))</f>
        <v>OLS; CLAD</v>
      </c>
      <c r="K225" s="93" t="s">
        <v>30</v>
      </c>
      <c r="L225" s="93"/>
      <c r="M225" s="93"/>
      <c r="N225" s="239"/>
      <c r="O225" s="239" t="s">
        <v>34</v>
      </c>
      <c r="P225" s="122"/>
      <c r="Q225" s="238"/>
      <c r="R225" s="238"/>
      <c r="S225" s="122"/>
      <c r="T225" s="35"/>
      <c r="U225" s="35"/>
      <c r="V225" s="238"/>
      <c r="W225" s="129"/>
    </row>
    <row r="226" spans="1:23" ht="26.1" customHeight="1" thickBot="1">
      <c r="A226" s="431"/>
      <c r="B226" s="511"/>
      <c r="C226" s="74" t="s">
        <v>649</v>
      </c>
      <c r="D226" s="237" t="s">
        <v>651</v>
      </c>
      <c r="E226" s="118" t="str">
        <f t="shared" si="19"/>
        <v xml:space="preserve">Chronic Headache Questionnaire (CH-QLQ) </v>
      </c>
      <c r="F226" s="81" t="s">
        <v>44</v>
      </c>
      <c r="G226" s="118" t="s">
        <v>650</v>
      </c>
      <c r="H226" s="118" t="s">
        <v>82</v>
      </c>
      <c r="I226" s="166">
        <v>349</v>
      </c>
      <c r="J226" s="174" t="str">
        <f>CONCATENATE(IF(K226="","",CONCATENATE(K226,IF(COUNTA(K226:S226)=COUNTA(K226),"","; "))),IF(L226="","",CONCATENATE(L226,IF(COUNTA(K226:S226)=COUNTA(K226:L226),"","; "))),IF(M226="","",CONCATENATE(M226,IF(COUNTA(K226:S226)=COUNTA(K226:M226),"","; "))),IF(N226="","",CONCATENATE(N226,IF(COUNTA(K226:S226)=COUNTA(K226:N226),"","; "))),IF(O226="","",CONCATENATE(O226,IF(COUNTA(K226:S226)=COUNTA(K226:O226),"","; "))),IF(P226="","",CONCATENATE(P226,IF(COUNTA(K226:S226)=COUNTA(K226:P226),"","; "))),IF(Q226="","",CONCATENATE(Q226,IF(COUNTA(K226:S226)=COUNTA(K226:Q226),"","; "))),IF(S226="","",S226))</f>
        <v>OLS; CLAD</v>
      </c>
      <c r="K226" s="93" t="s">
        <v>30</v>
      </c>
      <c r="L226" s="93"/>
      <c r="M226" s="93"/>
      <c r="N226" s="239"/>
      <c r="O226" s="239" t="s">
        <v>34</v>
      </c>
      <c r="P226" s="122"/>
      <c r="Q226" s="238"/>
      <c r="R226" s="238"/>
      <c r="S226" s="122"/>
      <c r="T226" s="35"/>
      <c r="U226" s="35"/>
      <c r="V226" s="238"/>
      <c r="W226" s="129"/>
    </row>
    <row r="227" spans="1:23" ht="26.1" customHeight="1" thickBot="1">
      <c r="A227" s="431"/>
      <c r="B227" s="512"/>
      <c r="C227" s="74" t="s">
        <v>649</v>
      </c>
      <c r="D227" s="237" t="s">
        <v>651</v>
      </c>
      <c r="E227" s="79" t="str">
        <f t="shared" si="19"/>
        <v xml:space="preserve">Chronic Headache Questionnaire (CH-QLQ) </v>
      </c>
      <c r="F227" s="118" t="s">
        <v>8</v>
      </c>
      <c r="G227" s="79" t="s">
        <v>650</v>
      </c>
      <c r="H227" s="79" t="s">
        <v>82</v>
      </c>
      <c r="I227" s="165">
        <v>349</v>
      </c>
      <c r="J227" s="220" t="str">
        <f>CONCATENATE(IF(K227="","",CONCATENATE(K227,IF(COUNTA(K227:S227)=COUNTA(K227),"","; "))),IF(L227="","",CONCATENATE(L227,IF(COUNTA(K227:S227)=COUNTA(K227:L227),"","; "))),IF(M227="","",CONCATENATE(M227,IF(COUNTA(K227:S227)=COUNTA(K227:M227),"","; "))),IF(N227="","",CONCATENATE(N227,IF(COUNTA(K227:S227)=COUNTA(K227:N227),"","; "))),IF(O227="","",CONCATENATE(O227,IF(COUNTA(K227:S227)=COUNTA(K227:O227),"","; "))),IF(P227="","",CONCATENATE(P227,IF(COUNTA(K227:S227)=COUNTA(K227:P227),"","; "))),IF(Q227="","",CONCATENATE(Q227,IF(COUNTA(K227:S227)=COUNTA(K227:Q227),"","; "))),IF(S227="","",S227))</f>
        <v>OLS; CLAD</v>
      </c>
      <c r="K227" s="93" t="s">
        <v>30</v>
      </c>
      <c r="L227" s="93"/>
      <c r="M227" s="93"/>
      <c r="N227" s="239"/>
      <c r="O227" s="239" t="s">
        <v>34</v>
      </c>
      <c r="P227" s="124"/>
      <c r="Q227" s="60"/>
      <c r="R227" s="60"/>
      <c r="S227" s="124"/>
      <c r="T227" s="137"/>
      <c r="U227" s="137"/>
      <c r="V227" s="60"/>
      <c r="W227" s="233"/>
    </row>
    <row r="228" spans="1:23" ht="65.099999999999994" customHeight="1" thickBot="1">
      <c r="B228" s="510" t="s">
        <v>652</v>
      </c>
      <c r="C228" s="74" t="s">
        <v>653</v>
      </c>
      <c r="D228" s="87" t="s">
        <v>654</v>
      </c>
      <c r="E228" s="111" t="str">
        <f t="shared" si="19"/>
        <v xml:space="preserve">Roland Morris Questionnaire (RMQ) </v>
      </c>
      <c r="F228" s="111" t="s">
        <v>2</v>
      </c>
      <c r="G228" s="111" t="s">
        <v>655</v>
      </c>
      <c r="H228" s="111" t="s">
        <v>54</v>
      </c>
      <c r="I228" s="164">
        <v>2193</v>
      </c>
      <c r="J228" s="507" t="str">
        <f>CONCATENATE(IF(K228="","",CONCATENATE(K228,IF(COUNTA(K228:S228)=COUNTA(K228),"","; "))),IF(L228="","",CONCATENATE(L228,IF(COUNTA(K228:S228)=COUNTA(K228:L228),"","; "))),IF(M228="","",CONCATENATE(M228,IF(COUNTA(K228:S228)=COUNTA(K228:M228),"","; "))),IF(N228="","",CONCATENATE(N228,IF(COUNTA(K228:S228)=COUNTA(K228:N228),"","; "))),IF(O228="","",CONCATENATE(O228,IF(COUNTA(K228:S228)=COUNTA(K228:O228),"","; "))),IF(P228="","",CONCATENATE(P228,IF(COUNTA(K228:S228)=COUNTA(K228:P228),"","; "))),IF(Q228="","",CONCATENATE(Q228,IF(COUNTA(K228:S228)=COUNTA(K228:Q228),"","; "))),IF(S228="","",S228))</f>
        <v>OLS; GLM; CLAD; Tobit; response mapping; generalized additive model, beta regression model, finite mixture model, fractional logit and (for EQ-5D only) models of change from baseline</v>
      </c>
      <c r="K228" s="87" t="s">
        <v>30</v>
      </c>
      <c r="L228" s="87" t="s">
        <v>31</v>
      </c>
      <c r="M228" s="87"/>
      <c r="N228" s="127"/>
      <c r="O228" s="71" t="s">
        <v>34</v>
      </c>
      <c r="P228" s="126" t="s">
        <v>35</v>
      </c>
      <c r="Q228" s="34" t="s">
        <v>36</v>
      </c>
      <c r="R228" s="34"/>
      <c r="S228" s="71" t="s">
        <v>656</v>
      </c>
      <c r="T228" s="34"/>
      <c r="U228" s="127" t="s">
        <v>657</v>
      </c>
      <c r="V228" s="546" t="s">
        <v>658</v>
      </c>
      <c r="W228" s="515"/>
    </row>
    <row r="229" spans="1:23" ht="65.099999999999994" customHeight="1" thickBot="1">
      <c r="B229" s="612"/>
      <c r="C229" s="221" t="s">
        <v>653</v>
      </c>
      <c r="D229" s="116" t="s">
        <v>654</v>
      </c>
      <c r="E229" s="198" t="str">
        <f t="shared" si="19"/>
        <v xml:space="preserve">Roland Morris Questionnaire (RMQ) </v>
      </c>
      <c r="F229" s="198" t="s">
        <v>8</v>
      </c>
      <c r="G229" s="198" t="s">
        <v>655</v>
      </c>
      <c r="H229" s="198" t="s">
        <v>54</v>
      </c>
      <c r="I229" s="183">
        <v>2144</v>
      </c>
      <c r="J229" s="508"/>
      <c r="K229" s="116" t="s">
        <v>30</v>
      </c>
      <c r="L229" s="116" t="s">
        <v>31</v>
      </c>
      <c r="M229" s="116"/>
      <c r="N229" s="76"/>
      <c r="O229" s="76" t="s">
        <v>34</v>
      </c>
      <c r="P229" s="66" t="s">
        <v>35</v>
      </c>
      <c r="Q229" s="148" t="s">
        <v>36</v>
      </c>
      <c r="R229" s="60"/>
      <c r="S229" s="71" t="s">
        <v>659</v>
      </c>
      <c r="T229" s="148"/>
      <c r="U229" s="127" t="s">
        <v>657</v>
      </c>
      <c r="V229" s="626"/>
      <c r="W229" s="517"/>
    </row>
    <row r="230" spans="1:23" ht="39" customHeight="1" thickBot="1">
      <c r="B230" s="69" t="s">
        <v>660</v>
      </c>
      <c r="C230" s="70" t="s">
        <v>661</v>
      </c>
      <c r="D230" s="67" t="s">
        <v>662</v>
      </c>
      <c r="E230" s="72" t="str">
        <f t="shared" si="19"/>
        <v>Pediatric Quality of Life Inventory (PedsQL) General Core Scales (GCS)</v>
      </c>
      <c r="F230" s="10" t="s">
        <v>2</v>
      </c>
      <c r="G230" s="72" t="s">
        <v>663</v>
      </c>
      <c r="H230" s="10" t="s">
        <v>55</v>
      </c>
      <c r="I230" s="19">
        <v>559</v>
      </c>
      <c r="J230" s="197" t="str">
        <f t="shared" ref="J230:J242" si="21">CONCATENATE(IF(K230="","",CONCATENATE(K230,IF(COUNTA(K230:S230)=COUNTA(K230),"","; "))),IF(L230="","",CONCATENATE(L230,IF(COUNTA(K230:S230)=COUNTA(K230:L230),"","; "))),IF(M230="","",CONCATENATE(M230,IF(COUNTA(K230:S230)=COUNTA(K230:M230),"","; "))),IF(N230="","",CONCATENATE(N230,IF(COUNTA(K230:S230)=COUNTA(K230:N230),"","; "))),IF(O230="","",CONCATENATE(O230,IF(COUNTA(K230:S230)=COUNTA(K230:O230),"","; "))),IF(P230="","",CONCATENATE(P230,IF(COUNTA(K230:S230)=COUNTA(K230:P230),"","; "))),IF(Q230="","",CONCATENATE(Q230,IF(COUNTA(K230:S230)=COUNTA(K230:Q230),"","; "))),IF(S230="","",S230))</f>
        <v>OLS; GLM; 2-part; CLAD; Tobit; response mapping</v>
      </c>
      <c r="K230" s="115" t="s">
        <v>30</v>
      </c>
      <c r="L230" s="115" t="s">
        <v>31</v>
      </c>
      <c r="M230" s="149"/>
      <c r="N230" s="43" t="s">
        <v>33</v>
      </c>
      <c r="O230" s="43" t="s">
        <v>34</v>
      </c>
      <c r="P230" s="43" t="s">
        <v>35</v>
      </c>
      <c r="Q230" s="43" t="s">
        <v>36</v>
      </c>
      <c r="R230" s="43"/>
      <c r="S230" s="146"/>
      <c r="T230" s="146"/>
      <c r="U230" s="146"/>
      <c r="V230" s="146"/>
      <c r="W230" s="72"/>
    </row>
    <row r="231" spans="1:23" ht="114.95" customHeight="1" thickBot="1">
      <c r="A231" s="431"/>
      <c r="B231" s="69" t="s">
        <v>664</v>
      </c>
      <c r="C231" s="70" t="s">
        <v>665</v>
      </c>
      <c r="D231" s="67" t="s">
        <v>666</v>
      </c>
      <c r="E231" s="72" t="s">
        <v>666</v>
      </c>
      <c r="F231" s="10" t="s">
        <v>2</v>
      </c>
      <c r="G231" s="72" t="s">
        <v>358</v>
      </c>
      <c r="H231" s="10" t="s">
        <v>5</v>
      </c>
      <c r="I231" s="19">
        <v>565</v>
      </c>
      <c r="J231" s="197" t="str">
        <f t="shared" si="21"/>
        <v>OLS; 2-part; Tobit</v>
      </c>
      <c r="K231" s="29" t="s">
        <v>30</v>
      </c>
      <c r="L231" s="29"/>
      <c r="M231" s="67"/>
      <c r="N231" s="42" t="s">
        <v>33</v>
      </c>
      <c r="O231" s="42"/>
      <c r="P231" s="42" t="s">
        <v>35</v>
      </c>
      <c r="Q231" s="42"/>
      <c r="R231" s="42"/>
      <c r="S231" s="68"/>
      <c r="T231" s="68"/>
      <c r="U231" s="68"/>
      <c r="V231" s="68"/>
      <c r="W231" s="72"/>
    </row>
    <row r="232" spans="1:23" ht="90.95" customHeight="1" thickBot="1">
      <c r="B232" s="78" t="s">
        <v>667</v>
      </c>
      <c r="C232" s="110" t="s">
        <v>668</v>
      </c>
      <c r="D232" s="149" t="s">
        <v>669</v>
      </c>
      <c r="E232" s="158" t="str">
        <f t="shared" ref="E232:E247" si="22">D232</f>
        <v>EORTC QLQ-C30 and QLQ-MY20 myeloma module</v>
      </c>
      <c r="F232" s="158" t="s">
        <v>2</v>
      </c>
      <c r="G232" s="142" t="s">
        <v>670</v>
      </c>
      <c r="H232" s="142" t="s">
        <v>5</v>
      </c>
      <c r="I232" s="46">
        <v>2003</v>
      </c>
      <c r="J232" s="260" t="str">
        <f t="shared" si="21"/>
        <v>OLS; 2-part; Tobit; OLS models where variance is a function of age and gender.</v>
      </c>
      <c r="K232" s="115" t="s">
        <v>30</v>
      </c>
      <c r="L232" s="149"/>
      <c r="M232" s="149"/>
      <c r="N232" s="43" t="s">
        <v>33</v>
      </c>
      <c r="O232" s="146"/>
      <c r="P232" s="43" t="s">
        <v>35</v>
      </c>
      <c r="Q232" s="146"/>
      <c r="R232" s="146"/>
      <c r="S232" s="43" t="s">
        <v>671</v>
      </c>
      <c r="T232" s="146"/>
      <c r="U232" s="146"/>
      <c r="V232" s="146" t="s">
        <v>672</v>
      </c>
      <c r="W232" s="78" t="s">
        <v>673</v>
      </c>
    </row>
    <row r="233" spans="1:23" ht="39" customHeight="1" thickBot="1">
      <c r="B233" s="510" t="s">
        <v>674</v>
      </c>
      <c r="C233" s="74" t="s">
        <v>675</v>
      </c>
      <c r="D233" s="87" t="s">
        <v>150</v>
      </c>
      <c r="E233" s="111" t="str">
        <f t="shared" si="22"/>
        <v>Health Assessment Questionnaire Disability Index (HAQ-DI)</v>
      </c>
      <c r="F233" s="142" t="s">
        <v>2</v>
      </c>
      <c r="G233" s="133" t="s">
        <v>73</v>
      </c>
      <c r="H233" s="133" t="s">
        <v>54</v>
      </c>
      <c r="I233" s="12">
        <v>2846</v>
      </c>
      <c r="J233" s="171" t="str">
        <f t="shared" si="21"/>
        <v>OLS; 2-part; Tobit</v>
      </c>
      <c r="K233" s="30" t="s">
        <v>30</v>
      </c>
      <c r="L233" s="87"/>
      <c r="M233" s="87"/>
      <c r="N233" s="37" t="s">
        <v>33</v>
      </c>
      <c r="O233" s="127"/>
      <c r="P233" s="37" t="s">
        <v>35</v>
      </c>
      <c r="Q233" s="127"/>
      <c r="R233" s="127"/>
      <c r="S233" s="37"/>
      <c r="T233" s="127"/>
      <c r="U233" s="127"/>
      <c r="V233" s="127"/>
      <c r="W233" s="128"/>
    </row>
    <row r="234" spans="1:23" ht="51.95" customHeight="1" thickBot="1">
      <c r="B234" s="511"/>
      <c r="C234" s="74" t="s">
        <v>675</v>
      </c>
      <c r="D234" s="80" t="s">
        <v>676</v>
      </c>
      <c r="E234" s="118" t="str">
        <f t="shared" si="22"/>
        <v>Health Assessment Questionnaire Disability Index (HAQ-DI) and Disease Activity Score (DAS28)</v>
      </c>
      <c r="F234" s="134" t="s">
        <v>2</v>
      </c>
      <c r="G234" s="134" t="s">
        <v>73</v>
      </c>
      <c r="H234" s="134" t="s">
        <v>54</v>
      </c>
      <c r="I234" s="13">
        <v>2846</v>
      </c>
      <c r="J234" s="174" t="str">
        <f t="shared" si="21"/>
        <v>OLS; 2-part; Tobit</v>
      </c>
      <c r="K234" s="30" t="s">
        <v>30</v>
      </c>
      <c r="L234" s="87"/>
      <c r="M234" s="87"/>
      <c r="N234" s="37" t="s">
        <v>33</v>
      </c>
      <c r="O234" s="127"/>
      <c r="P234" s="37" t="s">
        <v>35</v>
      </c>
      <c r="Q234" s="123"/>
      <c r="R234" s="123"/>
      <c r="S234" s="38"/>
      <c r="T234" s="123"/>
      <c r="U234" s="123"/>
      <c r="V234" s="123"/>
      <c r="W234" s="129"/>
    </row>
    <row r="235" spans="1:23" ht="51.95" customHeight="1" thickBot="1">
      <c r="B235" s="511"/>
      <c r="C235" s="110" t="s">
        <v>675</v>
      </c>
      <c r="D235" s="149" t="s">
        <v>677</v>
      </c>
      <c r="E235" s="152" t="str">
        <f t="shared" si="22"/>
        <v>Health Assessment Questionnaire Disability Index (HAQ-DI) and visual analogue scale (VAS)</v>
      </c>
      <c r="F235" s="131" t="s">
        <v>2</v>
      </c>
      <c r="G235" s="58" t="s">
        <v>73</v>
      </c>
      <c r="H235" s="58" t="s">
        <v>54</v>
      </c>
      <c r="I235" s="13">
        <v>2846</v>
      </c>
      <c r="J235" s="174" t="str">
        <f t="shared" si="21"/>
        <v>OLS; 2-part; Tobit</v>
      </c>
      <c r="K235" s="30" t="s">
        <v>30</v>
      </c>
      <c r="L235" s="87"/>
      <c r="M235" s="87"/>
      <c r="N235" s="37" t="s">
        <v>33</v>
      </c>
      <c r="O235" s="127"/>
      <c r="P235" s="37" t="s">
        <v>35</v>
      </c>
      <c r="Q235" s="123"/>
      <c r="R235" s="123"/>
      <c r="S235" s="38"/>
      <c r="T235" s="123"/>
      <c r="U235" s="123"/>
      <c r="V235" s="123"/>
      <c r="W235" s="129"/>
    </row>
    <row r="236" spans="1:23" ht="65.099999999999994" customHeight="1" thickBot="1">
      <c r="B236" s="512"/>
      <c r="C236" s="271" t="s">
        <v>675</v>
      </c>
      <c r="D236" s="89" t="s">
        <v>678</v>
      </c>
      <c r="E236" s="85" t="str">
        <f t="shared" si="22"/>
        <v>Health Assessment Questionnaire Disability Index (HAQ-DI) and Disease Activity Score (DAS28) and visual analogue scale (VAS)</v>
      </c>
      <c r="F236" s="135" t="s">
        <v>2</v>
      </c>
      <c r="G236" s="135" t="s">
        <v>73</v>
      </c>
      <c r="H236" s="135" t="s">
        <v>54</v>
      </c>
      <c r="I236" s="14">
        <v>2846</v>
      </c>
      <c r="J236" s="178" t="str">
        <f t="shared" si="21"/>
        <v>OLS; 2-part; Tobit</v>
      </c>
      <c r="K236" s="30" t="s">
        <v>30</v>
      </c>
      <c r="L236" s="87"/>
      <c r="M236" s="87"/>
      <c r="N236" s="37" t="s">
        <v>33</v>
      </c>
      <c r="O236" s="127"/>
      <c r="P236" s="37" t="s">
        <v>35</v>
      </c>
      <c r="Q236" s="97"/>
      <c r="R236" s="97"/>
      <c r="S236" s="59"/>
      <c r="T236" s="97"/>
      <c r="U236" s="97"/>
      <c r="V236" s="97"/>
      <c r="W236" s="130"/>
    </row>
    <row r="237" spans="1:23" ht="39" customHeight="1" thickBot="1">
      <c r="A237" s="431"/>
      <c r="B237" s="233" t="s">
        <v>679</v>
      </c>
      <c r="C237" s="235" t="s">
        <v>680</v>
      </c>
      <c r="D237" s="61" t="s">
        <v>117</v>
      </c>
      <c r="E237" s="79" t="str">
        <f t="shared" si="22"/>
        <v>SF-36</v>
      </c>
      <c r="F237" s="131" t="s">
        <v>2</v>
      </c>
      <c r="G237" s="131" t="s">
        <v>681</v>
      </c>
      <c r="H237" s="131" t="s">
        <v>80</v>
      </c>
      <c r="I237" s="11">
        <v>1660</v>
      </c>
      <c r="J237" s="264" t="str">
        <f t="shared" si="21"/>
        <v>OLS; 2-part; response mapping</v>
      </c>
      <c r="K237" s="61" t="s">
        <v>30</v>
      </c>
      <c r="L237" s="117"/>
      <c r="M237" s="117"/>
      <c r="N237" s="56" t="s">
        <v>33</v>
      </c>
      <c r="O237" s="125"/>
      <c r="P237" s="56"/>
      <c r="Q237" s="56" t="s">
        <v>36</v>
      </c>
      <c r="R237" s="56"/>
      <c r="S237" s="56"/>
      <c r="T237" s="125"/>
      <c r="U237" s="125"/>
      <c r="V237" s="125"/>
      <c r="W237" s="57" t="s">
        <v>342</v>
      </c>
    </row>
    <row r="238" spans="1:23" ht="26.1" customHeight="1">
      <c r="B238" s="526" t="s">
        <v>682</v>
      </c>
      <c r="C238" s="99" t="s">
        <v>683</v>
      </c>
      <c r="D238" s="87" t="s">
        <v>105</v>
      </c>
      <c r="E238" s="111" t="str">
        <f t="shared" si="22"/>
        <v>EORTC QLQ-C30</v>
      </c>
      <c r="F238" s="111" t="s">
        <v>2</v>
      </c>
      <c r="G238" s="111" t="s">
        <v>282</v>
      </c>
      <c r="H238" s="111" t="s">
        <v>5</v>
      </c>
      <c r="I238" s="164">
        <v>149</v>
      </c>
      <c r="J238" s="171" t="str">
        <f t="shared" si="21"/>
        <v>OLS</v>
      </c>
      <c r="K238" s="71" t="s">
        <v>30</v>
      </c>
      <c r="L238" s="87"/>
      <c r="M238" s="87"/>
      <c r="N238" s="34"/>
      <c r="O238" s="34"/>
      <c r="P238" s="34"/>
      <c r="Q238" s="127"/>
      <c r="R238" s="127"/>
      <c r="S238" s="34"/>
      <c r="T238" s="34"/>
      <c r="U238" s="127" t="s">
        <v>684</v>
      </c>
      <c r="V238" s="127" t="s">
        <v>685</v>
      </c>
      <c r="W238" s="510" t="s">
        <v>583</v>
      </c>
    </row>
    <row r="239" spans="1:23" ht="26.1" customHeight="1">
      <c r="B239" s="541"/>
      <c r="C239" s="101" t="s">
        <v>683</v>
      </c>
      <c r="D239" s="80" t="s">
        <v>686</v>
      </c>
      <c r="E239" s="118" t="str">
        <f t="shared" si="22"/>
        <v>EORTC breast cancer instrument (QLQ-BR23)</v>
      </c>
      <c r="F239" s="118" t="s">
        <v>2</v>
      </c>
      <c r="G239" s="118" t="s">
        <v>282</v>
      </c>
      <c r="H239" s="118" t="s">
        <v>5</v>
      </c>
      <c r="I239" s="166">
        <v>149</v>
      </c>
      <c r="J239" s="174" t="str">
        <f t="shared" si="21"/>
        <v>OLS</v>
      </c>
      <c r="K239" s="237" t="s">
        <v>30</v>
      </c>
      <c r="L239" s="80"/>
      <c r="M239" s="80"/>
      <c r="N239" s="35"/>
      <c r="O239" s="35"/>
      <c r="P239" s="35"/>
      <c r="Q239" s="123"/>
      <c r="R239" s="123"/>
      <c r="S239" s="35"/>
      <c r="T239" s="35"/>
      <c r="U239" s="35"/>
      <c r="V239" s="35"/>
      <c r="W239" s="513"/>
    </row>
    <row r="240" spans="1:23" ht="26.1" customHeight="1" thickBot="1">
      <c r="B240" s="527"/>
      <c r="C240" s="102" t="s">
        <v>683</v>
      </c>
      <c r="D240" s="89" t="s">
        <v>687</v>
      </c>
      <c r="E240" s="198" t="str">
        <f t="shared" si="22"/>
        <v>EORTC QLQ-C30 and EORTC QLQ-BR23</v>
      </c>
      <c r="F240" s="85" t="s">
        <v>2</v>
      </c>
      <c r="G240" s="85" t="s">
        <v>282</v>
      </c>
      <c r="H240" s="85" t="s">
        <v>5</v>
      </c>
      <c r="I240" s="168">
        <v>149</v>
      </c>
      <c r="J240" s="178" t="str">
        <f t="shared" si="21"/>
        <v>OLS</v>
      </c>
      <c r="K240" s="280" t="s">
        <v>30</v>
      </c>
      <c r="L240" s="89"/>
      <c r="M240" s="89"/>
      <c r="N240" s="41"/>
      <c r="O240" s="41"/>
      <c r="P240" s="41"/>
      <c r="Q240" s="97"/>
      <c r="R240" s="97"/>
      <c r="S240" s="41"/>
      <c r="T240" s="41"/>
      <c r="U240" s="41"/>
      <c r="V240" s="41"/>
      <c r="W240" s="514"/>
    </row>
    <row r="241" spans="1:23" ht="65.099999999999994" customHeight="1" thickBot="1">
      <c r="B241" s="232" t="s">
        <v>688</v>
      </c>
      <c r="C241" s="221" t="s">
        <v>689</v>
      </c>
      <c r="D241" s="116" t="s">
        <v>105</v>
      </c>
      <c r="E241" s="198" t="str">
        <f t="shared" si="22"/>
        <v>EORTC QLQ-C30</v>
      </c>
      <c r="F241" s="198" t="s">
        <v>2</v>
      </c>
      <c r="G241" s="198" t="s">
        <v>690</v>
      </c>
      <c r="H241" s="198" t="s">
        <v>5</v>
      </c>
      <c r="I241" s="183">
        <v>893</v>
      </c>
      <c r="J241" s="264" t="str">
        <f t="shared" si="21"/>
        <v>OLS</v>
      </c>
      <c r="K241" s="116" t="s">
        <v>30</v>
      </c>
      <c r="L241" s="116"/>
      <c r="M241" s="116"/>
      <c r="N241" s="138"/>
      <c r="O241" s="138"/>
      <c r="P241" s="138"/>
      <c r="Q241" s="211"/>
      <c r="R241" s="211"/>
      <c r="S241" s="138"/>
      <c r="T241" s="138"/>
      <c r="U241" s="94" t="s">
        <v>684</v>
      </c>
      <c r="V241" s="76" t="s">
        <v>685</v>
      </c>
      <c r="W241" s="143" t="s">
        <v>583</v>
      </c>
    </row>
    <row r="242" spans="1:23" ht="65.099999999999994" customHeight="1" thickBot="1">
      <c r="A242" s="431"/>
      <c r="B242" s="232" t="s">
        <v>691</v>
      </c>
      <c r="C242" s="221" t="s">
        <v>692</v>
      </c>
      <c r="D242" s="116" t="s">
        <v>693</v>
      </c>
      <c r="E242" s="198" t="str">
        <f t="shared" si="22"/>
        <v>Patient Reported Outcome Measurement Information System (PROMIS-29)</v>
      </c>
      <c r="F242" s="198" t="s">
        <v>44</v>
      </c>
      <c r="G242" s="198" t="s">
        <v>55</v>
      </c>
      <c r="H242" s="198" t="s">
        <v>55</v>
      </c>
      <c r="I242" s="183">
        <v>1502</v>
      </c>
      <c r="J242" s="264" t="str">
        <f t="shared" si="21"/>
        <v>OLS</v>
      </c>
      <c r="K242" s="117" t="s">
        <v>30</v>
      </c>
      <c r="L242" s="117"/>
      <c r="M242" s="117"/>
      <c r="N242" s="137"/>
      <c r="O242" s="137"/>
      <c r="P242" s="137"/>
      <c r="Q242" s="125"/>
      <c r="R242" s="125"/>
      <c r="S242" s="137"/>
      <c r="T242" s="137"/>
      <c r="U242" s="125"/>
      <c r="V242" s="104"/>
      <c r="W242" s="143"/>
    </row>
    <row r="243" spans="1:23" ht="39" customHeight="1" thickBot="1">
      <c r="A243" s="431"/>
      <c r="B243" s="526" t="s">
        <v>694</v>
      </c>
      <c r="C243" s="221" t="s">
        <v>695</v>
      </c>
      <c r="D243" s="116" t="s">
        <v>696</v>
      </c>
      <c r="E243" s="382" t="s">
        <v>696</v>
      </c>
      <c r="F243" s="382" t="s">
        <v>2</v>
      </c>
      <c r="G243" s="382" t="s">
        <v>697</v>
      </c>
      <c r="H243" s="382" t="s">
        <v>40</v>
      </c>
      <c r="I243" s="164">
        <v>2029</v>
      </c>
      <c r="J243" s="507" t="s">
        <v>698</v>
      </c>
      <c r="K243" s="117"/>
      <c r="L243" s="117"/>
      <c r="M243" s="117"/>
      <c r="N243" s="137"/>
      <c r="O243" s="137"/>
      <c r="P243" s="137"/>
      <c r="Q243" s="125"/>
      <c r="R243" s="125"/>
      <c r="S243" s="137" t="s">
        <v>699</v>
      </c>
      <c r="T243" s="137"/>
      <c r="U243" s="125"/>
      <c r="V243" s="104"/>
      <c r="W243" s="395"/>
    </row>
    <row r="244" spans="1:23" ht="39" customHeight="1" thickBot="1">
      <c r="A244" s="431"/>
      <c r="B244" s="527"/>
      <c r="C244" s="221" t="s">
        <v>695</v>
      </c>
      <c r="D244" s="116" t="s">
        <v>696</v>
      </c>
      <c r="E244" s="198" t="s">
        <v>700</v>
      </c>
      <c r="F244" s="198" t="s">
        <v>2</v>
      </c>
      <c r="G244" s="198" t="s">
        <v>697</v>
      </c>
      <c r="H244" s="198" t="s">
        <v>40</v>
      </c>
      <c r="I244" s="183">
        <v>1164</v>
      </c>
      <c r="J244" s="520"/>
      <c r="K244" s="117"/>
      <c r="L244" s="117"/>
      <c r="M244" s="117"/>
      <c r="N244" s="137"/>
      <c r="O244" s="137"/>
      <c r="P244" s="137"/>
      <c r="Q244" s="125"/>
      <c r="R244" s="125"/>
      <c r="S244" s="137" t="s">
        <v>699</v>
      </c>
      <c r="T244" s="137"/>
      <c r="U244" s="125"/>
      <c r="V244" s="104"/>
      <c r="W244" s="143"/>
    </row>
    <row r="245" spans="1:23" ht="140.1" customHeight="1" thickBot="1">
      <c r="B245" s="73" t="s">
        <v>701</v>
      </c>
      <c r="C245" s="70" t="s">
        <v>702</v>
      </c>
      <c r="D245" s="29" t="s">
        <v>72</v>
      </c>
      <c r="E245" s="72" t="str">
        <f t="shared" si="22"/>
        <v>Health Assessment Questionnaire (HAQ)</v>
      </c>
      <c r="F245" s="10" t="s">
        <v>2</v>
      </c>
      <c r="G245" s="10" t="s">
        <v>73</v>
      </c>
      <c r="H245" s="10" t="s">
        <v>54</v>
      </c>
      <c r="I245" s="119">
        <f>157+112+118+64+68</f>
        <v>519</v>
      </c>
      <c r="J245" s="47" t="s">
        <v>123</v>
      </c>
      <c r="K245" s="61" t="s">
        <v>30</v>
      </c>
      <c r="L245" s="117"/>
      <c r="M245" s="117"/>
      <c r="N245" s="137"/>
      <c r="O245" s="137"/>
      <c r="P245" s="137"/>
      <c r="Q245" s="125"/>
      <c r="R245" s="125"/>
      <c r="S245" s="137"/>
      <c r="T245" s="137"/>
      <c r="U245" s="137"/>
      <c r="V245" s="104" t="s">
        <v>496</v>
      </c>
      <c r="W245" s="69" t="s">
        <v>497</v>
      </c>
    </row>
    <row r="246" spans="1:23" ht="51.95" customHeight="1" thickBot="1">
      <c r="B246" s="206" t="s">
        <v>703</v>
      </c>
      <c r="C246" s="235" t="s">
        <v>704</v>
      </c>
      <c r="D246" s="117" t="s">
        <v>705</v>
      </c>
      <c r="E246" s="81" t="str">
        <f t="shared" si="22"/>
        <v>QoL Assessment of Growth Hormone Deficiency in Adults questionnaire (QoL-AGHDA)</v>
      </c>
      <c r="F246" s="79" t="s">
        <v>2</v>
      </c>
      <c r="G246" s="79" t="s">
        <v>55</v>
      </c>
      <c r="H246" s="79" t="s">
        <v>55</v>
      </c>
      <c r="I246" s="165">
        <v>1714</v>
      </c>
      <c r="J246" s="220" t="str">
        <f t="shared" ref="J246:J255" si="23">CONCATENATE(IF(K246="","",CONCATENATE(K246,IF(COUNTA(K246:S246)=COUNTA(K246),"","; "))),IF(L246="","",CONCATENATE(L246,IF(COUNTA(K246:S246)=COUNTA(K246:L246),"","; "))),IF(M246="","",CONCATENATE(M246,IF(COUNTA(K246:S246)=COUNTA(K246:M246),"","; "))),IF(N246="","",CONCATENATE(N246,IF(COUNTA(K246:S246)=COUNTA(K246:N246),"","; "))),IF(O246="","",CONCATENATE(O246,IF(COUNTA(K246:S246)=COUNTA(K246:O246),"","; "))),IF(P246="","",CONCATENATE(P246,IF(COUNTA(K246:S246)=COUNTA(K246:P246),"","; "))),IF(Q246="","",CONCATENATE(Q246,IF(COUNTA(K246:S246)=COUNTA(K246:Q246),"","; "))),IF(S246="","",S246))</f>
        <v>OLS</v>
      </c>
      <c r="K246" s="117" t="s">
        <v>30</v>
      </c>
      <c r="L246" s="117"/>
      <c r="M246" s="117"/>
      <c r="N246" s="137"/>
      <c r="O246" s="137"/>
      <c r="P246" s="137"/>
      <c r="Q246" s="125"/>
      <c r="R246" s="125"/>
      <c r="S246" s="137"/>
      <c r="T246" s="137"/>
      <c r="U246" s="137"/>
      <c r="V246" s="137"/>
      <c r="W246" s="145"/>
    </row>
    <row r="247" spans="1:23" ht="26.1" customHeight="1" thickBot="1">
      <c r="B247" s="526" t="s">
        <v>706</v>
      </c>
      <c r="C247" s="99" t="s">
        <v>707</v>
      </c>
      <c r="D247" s="87" t="s">
        <v>105</v>
      </c>
      <c r="E247" s="518" t="str">
        <f t="shared" si="22"/>
        <v>EORTC QLQ-C30</v>
      </c>
      <c r="F247" s="111" t="s">
        <v>2</v>
      </c>
      <c r="G247" s="111" t="s">
        <v>708</v>
      </c>
      <c r="H247" s="111" t="s">
        <v>5</v>
      </c>
      <c r="I247" s="164">
        <v>48</v>
      </c>
      <c r="J247" s="171" t="str">
        <f t="shared" si="23"/>
        <v>OLS</v>
      </c>
      <c r="K247" s="87" t="s">
        <v>30</v>
      </c>
      <c r="L247" s="87"/>
      <c r="M247" s="87"/>
      <c r="N247" s="34"/>
      <c r="O247" s="34"/>
      <c r="P247" s="34"/>
      <c r="Q247" s="127"/>
      <c r="R247" s="127"/>
      <c r="S247" s="34"/>
      <c r="T247" s="34"/>
      <c r="U247" s="572" t="s">
        <v>709</v>
      </c>
      <c r="V247" s="597" t="s">
        <v>710</v>
      </c>
      <c r="W247" s="510" t="s">
        <v>711</v>
      </c>
    </row>
    <row r="248" spans="1:23" ht="26.1" customHeight="1" thickBot="1">
      <c r="B248" s="541"/>
      <c r="C248" s="101" t="s">
        <v>707</v>
      </c>
      <c r="D248" s="67" t="s">
        <v>105</v>
      </c>
      <c r="E248" s="538"/>
      <c r="F248" s="118" t="s">
        <v>11</v>
      </c>
      <c r="G248" s="118" t="s">
        <v>708</v>
      </c>
      <c r="H248" s="118" t="s">
        <v>5</v>
      </c>
      <c r="I248" s="166">
        <v>48</v>
      </c>
      <c r="J248" s="174" t="str">
        <f t="shared" si="23"/>
        <v>OLS</v>
      </c>
      <c r="K248" s="80" t="s">
        <v>30</v>
      </c>
      <c r="L248" s="80"/>
      <c r="M248" s="80"/>
      <c r="N248" s="35"/>
      <c r="O248" s="35"/>
      <c r="P248" s="35"/>
      <c r="Q248" s="123"/>
      <c r="R248" s="123"/>
      <c r="S248" s="35"/>
      <c r="T248" s="35"/>
      <c r="U248" s="573"/>
      <c r="V248" s="627"/>
      <c r="W248" s="511"/>
    </row>
    <row r="249" spans="1:23" ht="26.1" customHeight="1" thickBot="1">
      <c r="B249" s="527"/>
      <c r="C249" s="112" t="s">
        <v>707</v>
      </c>
      <c r="D249" s="67" t="s">
        <v>105</v>
      </c>
      <c r="E249" s="519"/>
      <c r="F249" s="198" t="s">
        <v>8</v>
      </c>
      <c r="G249" s="198" t="s">
        <v>708</v>
      </c>
      <c r="H249" s="198" t="s">
        <v>5</v>
      </c>
      <c r="I249" s="183">
        <v>48</v>
      </c>
      <c r="J249" s="264" t="str">
        <f t="shared" si="23"/>
        <v>OLS</v>
      </c>
      <c r="K249" s="116" t="s">
        <v>30</v>
      </c>
      <c r="L249" s="116"/>
      <c r="M249" s="116"/>
      <c r="N249" s="138"/>
      <c r="O249" s="138"/>
      <c r="P249" s="138"/>
      <c r="Q249" s="211"/>
      <c r="R249" s="211"/>
      <c r="S249" s="138"/>
      <c r="T249" s="138"/>
      <c r="U249" s="574"/>
      <c r="V249" s="598"/>
      <c r="W249" s="512"/>
    </row>
    <row r="250" spans="1:23" ht="51.95" customHeight="1" thickBot="1">
      <c r="B250" s="69" t="s">
        <v>712</v>
      </c>
      <c r="C250" s="70" t="s">
        <v>713</v>
      </c>
      <c r="D250" s="67" t="s">
        <v>714</v>
      </c>
      <c r="E250" s="111" t="str">
        <f>D250</f>
        <v>Modified Health Assessment Questionnaire (MHAQ)</v>
      </c>
      <c r="F250" s="72" t="s">
        <v>2</v>
      </c>
      <c r="G250" s="72" t="s">
        <v>73</v>
      </c>
      <c r="H250" s="72" t="s">
        <v>54</v>
      </c>
      <c r="I250" s="119">
        <v>143</v>
      </c>
      <c r="J250" s="197" t="str">
        <f t="shared" si="23"/>
        <v>OLS</v>
      </c>
      <c r="K250" s="67" t="s">
        <v>30</v>
      </c>
      <c r="L250" s="67"/>
      <c r="M250" s="67"/>
      <c r="N250" s="36"/>
      <c r="O250" s="36"/>
      <c r="P250" s="36"/>
      <c r="Q250" s="36"/>
      <c r="R250" s="36"/>
      <c r="S250" s="36"/>
      <c r="T250" s="36"/>
      <c r="U250" s="36"/>
      <c r="V250" s="36"/>
      <c r="W250" s="5"/>
    </row>
    <row r="251" spans="1:23" ht="65.099999999999994" customHeight="1" thickBot="1">
      <c r="A251" s="431"/>
      <c r="B251" s="69" t="s">
        <v>715</v>
      </c>
      <c r="C251" s="70" t="s">
        <v>716</v>
      </c>
      <c r="D251" s="67" t="s">
        <v>717</v>
      </c>
      <c r="E251" s="111" t="str">
        <f>D251</f>
        <v>Mapping the Minnesota living with heart failure questionnaire (MLHFQ)</v>
      </c>
      <c r="F251" s="72" t="s">
        <v>44</v>
      </c>
      <c r="G251" s="72" t="s">
        <v>235</v>
      </c>
      <c r="H251" s="72" t="s">
        <v>7</v>
      </c>
      <c r="I251" s="119">
        <v>141</v>
      </c>
      <c r="J251" s="197" t="str">
        <f t="shared" si="23"/>
        <v>OLS; GLM; CLAD; robust MM estimator, beta regression, multivariable fractional polynomials</v>
      </c>
      <c r="K251" s="67" t="s">
        <v>30</v>
      </c>
      <c r="L251" s="67" t="s">
        <v>31</v>
      </c>
      <c r="M251" s="67"/>
      <c r="N251" s="36"/>
      <c r="O251" s="68" t="s">
        <v>34</v>
      </c>
      <c r="P251" s="36"/>
      <c r="Q251" s="36"/>
      <c r="R251" s="36"/>
      <c r="S251" s="68" t="s">
        <v>718</v>
      </c>
      <c r="T251" s="36"/>
      <c r="U251" s="36"/>
      <c r="V251" s="36"/>
      <c r="W251" s="5"/>
    </row>
    <row r="252" spans="1:23" ht="50.25" customHeight="1" thickBot="1">
      <c r="A252" s="431"/>
      <c r="B252" s="69" t="s">
        <v>719</v>
      </c>
      <c r="C252" s="70" t="s">
        <v>720</v>
      </c>
      <c r="D252" s="67" t="s">
        <v>721</v>
      </c>
      <c r="E252" s="111" t="s">
        <v>721</v>
      </c>
      <c r="F252" s="72" t="s">
        <v>44</v>
      </c>
      <c r="G252" s="72" t="s">
        <v>353</v>
      </c>
      <c r="H252" s="72" t="s">
        <v>3</v>
      </c>
      <c r="I252" s="119">
        <v>238</v>
      </c>
      <c r="J252" s="197" t="str">
        <f t="shared" si="23"/>
        <v>OLS</v>
      </c>
      <c r="K252" s="67" t="s">
        <v>30</v>
      </c>
      <c r="L252" s="67"/>
      <c r="M252" s="67"/>
      <c r="N252" s="36"/>
      <c r="O252" s="68"/>
      <c r="P252" s="36"/>
      <c r="Q252" s="36"/>
      <c r="R252" s="36"/>
      <c r="S252" s="68"/>
      <c r="T252" s="36"/>
      <c r="U252" s="36"/>
      <c r="V252" s="36"/>
      <c r="W252" s="5"/>
    </row>
    <row r="253" spans="1:23" ht="64.5" customHeight="1" thickBot="1">
      <c r="A253" s="431"/>
      <c r="B253" s="69" t="s">
        <v>722</v>
      </c>
      <c r="C253" s="70" t="s">
        <v>723</v>
      </c>
      <c r="D253" s="67" t="s">
        <v>724</v>
      </c>
      <c r="E253" s="111" t="str">
        <f t="shared" ref="E253:E276" si="24">D253</f>
        <v>MacNew Heart Disease Quality of Life Questionnaire (MacNew)</v>
      </c>
      <c r="F253" s="72" t="s">
        <v>44</v>
      </c>
      <c r="G253" s="72" t="s">
        <v>725</v>
      </c>
      <c r="H253" s="72" t="s">
        <v>7</v>
      </c>
      <c r="I253" s="119">
        <v>943</v>
      </c>
      <c r="J253" s="197" t="str">
        <f t="shared" si="23"/>
        <v>OLS; GLM; one-inflated beta regression, fractional regression model, robust MM-estimator</v>
      </c>
      <c r="K253" s="67" t="s">
        <v>30</v>
      </c>
      <c r="L253" s="67" t="s">
        <v>31</v>
      </c>
      <c r="M253" s="67"/>
      <c r="N253" s="36"/>
      <c r="O253" s="68"/>
      <c r="P253" s="36"/>
      <c r="Q253" s="36"/>
      <c r="R253" s="36"/>
      <c r="S253" s="68" t="s">
        <v>726</v>
      </c>
      <c r="T253" s="36"/>
      <c r="U253" s="36"/>
      <c r="V253" s="36"/>
      <c r="W253" s="5" t="s">
        <v>727</v>
      </c>
    </row>
    <row r="254" spans="1:23" ht="65.099999999999994" customHeight="1" thickBot="1">
      <c r="B254" s="69" t="s">
        <v>728</v>
      </c>
      <c r="C254" s="70" t="s">
        <v>729</v>
      </c>
      <c r="D254" s="67" t="s">
        <v>267</v>
      </c>
      <c r="E254" s="111" t="str">
        <f t="shared" si="24"/>
        <v>Diabetes-39 (D-39)</v>
      </c>
      <c r="F254" s="72" t="s">
        <v>44</v>
      </c>
      <c r="G254" s="72" t="s">
        <v>112</v>
      </c>
      <c r="H254" s="72" t="s">
        <v>9</v>
      </c>
      <c r="I254" s="119">
        <v>924</v>
      </c>
      <c r="J254" s="197" t="str">
        <f t="shared" si="23"/>
        <v>OLS; GLM; CLAD; MM-estimation; fractional regression model (FRM); beta-binomial</v>
      </c>
      <c r="K254" s="67" t="s">
        <v>30</v>
      </c>
      <c r="L254" s="67" t="s">
        <v>31</v>
      </c>
      <c r="M254" s="67"/>
      <c r="N254" s="36"/>
      <c r="O254" s="68" t="s">
        <v>34</v>
      </c>
      <c r="P254" s="36"/>
      <c r="Q254" s="36"/>
      <c r="R254" s="36"/>
      <c r="S254" s="68" t="s">
        <v>730</v>
      </c>
      <c r="T254" s="36"/>
      <c r="U254" s="36"/>
      <c r="V254" s="36"/>
      <c r="W254" s="5"/>
    </row>
    <row r="255" spans="1:23" ht="39" customHeight="1" thickBot="1">
      <c r="B255" s="510" t="s">
        <v>731</v>
      </c>
      <c r="C255" s="195" t="s">
        <v>732</v>
      </c>
      <c r="D255" s="103" t="s">
        <v>105</v>
      </c>
      <c r="E255" s="111" t="str">
        <f t="shared" si="24"/>
        <v>EORTC QLQ-C30</v>
      </c>
      <c r="F255" s="111" t="s">
        <v>44</v>
      </c>
      <c r="G255" s="111" t="s">
        <v>5</v>
      </c>
      <c r="H255" s="111" t="s">
        <v>5</v>
      </c>
      <c r="I255" s="164">
        <v>772</v>
      </c>
      <c r="J255" s="507" t="str">
        <f t="shared" si="23"/>
        <v>OLS; GLM; CLAD; extended estimation equations (EEE); beta-binomial; logistic quantile regression (LQR); fractional regression (FRM)</v>
      </c>
      <c r="K255" s="67" t="s">
        <v>30</v>
      </c>
      <c r="L255" s="67" t="s">
        <v>31</v>
      </c>
      <c r="M255" s="67"/>
      <c r="N255" s="36"/>
      <c r="O255" s="68" t="s">
        <v>34</v>
      </c>
      <c r="P255" s="36"/>
      <c r="Q255" s="36"/>
      <c r="R255" s="36"/>
      <c r="S255" s="68" t="s">
        <v>733</v>
      </c>
      <c r="T255" s="36"/>
      <c r="U255" s="36"/>
      <c r="V255" s="36"/>
      <c r="W255" s="515"/>
    </row>
    <row r="256" spans="1:23" ht="51.95" customHeight="1" thickBot="1">
      <c r="B256" s="512"/>
      <c r="C256" s="195" t="s">
        <v>732</v>
      </c>
      <c r="D256" s="103" t="s">
        <v>105</v>
      </c>
      <c r="E256" s="79" t="str">
        <f t="shared" si="24"/>
        <v>EORTC QLQ-C30</v>
      </c>
      <c r="F256" s="198" t="s">
        <v>8</v>
      </c>
      <c r="G256" s="198" t="s">
        <v>5</v>
      </c>
      <c r="H256" s="198" t="s">
        <v>5</v>
      </c>
      <c r="I256" s="183">
        <v>772</v>
      </c>
      <c r="J256" s="508"/>
      <c r="K256" s="67" t="s">
        <v>30</v>
      </c>
      <c r="L256" s="67" t="s">
        <v>31</v>
      </c>
      <c r="M256" s="67"/>
      <c r="N256" s="36"/>
      <c r="O256" s="68" t="s">
        <v>34</v>
      </c>
      <c r="P256" s="36"/>
      <c r="Q256" s="36"/>
      <c r="R256" s="36"/>
      <c r="S256" s="68" t="s">
        <v>733</v>
      </c>
      <c r="T256" s="36"/>
      <c r="U256" s="36"/>
      <c r="V256" s="36"/>
      <c r="W256" s="517"/>
    </row>
    <row r="257" spans="1:23" ht="51.95" customHeight="1" thickBot="1">
      <c r="B257" s="73" t="s">
        <v>734</v>
      </c>
      <c r="C257" s="70" t="s">
        <v>735</v>
      </c>
      <c r="D257" s="67" t="s">
        <v>299</v>
      </c>
      <c r="E257" s="111" t="str">
        <f t="shared" si="24"/>
        <v>SF-12</v>
      </c>
      <c r="F257" s="72" t="s">
        <v>2</v>
      </c>
      <c r="G257" s="72" t="s">
        <v>55</v>
      </c>
      <c r="H257" s="72" t="s">
        <v>55</v>
      </c>
      <c r="I257" s="119">
        <v>7313</v>
      </c>
      <c r="J257" s="197" t="str">
        <f t="shared" ref="J257:J265" si="25">CONCATENATE(IF(K257="","",CONCATENATE(K257,IF(COUNTA(K257:S257)=COUNTA(K257),"","; "))),IF(L257="","",CONCATENATE(L257,IF(COUNTA(K257:S257)=COUNTA(K257:L257),"","; "))),IF(M257="","",CONCATENATE(M257,IF(COUNTA(K257:S257)=COUNTA(K257:M257),"","; "))),IF(N257="","",CONCATENATE(N257,IF(COUNTA(K257:S257)=COUNTA(K257:N257),"","; "))),IF(O257="","",CONCATENATE(O257,IF(COUNTA(K257:S257)=COUNTA(K257:O257),"","; "))),IF(P257="","",CONCATENATE(P257,IF(COUNTA(K257:S257)=COUNTA(K257:P257),"","; "))),IF(Q257="","",CONCATENATE(Q257,IF(COUNTA(K257:S257)=COUNTA(K257:Q257),"","; "))),IF(S257="","",S257))</f>
        <v>OLS</v>
      </c>
      <c r="K257" s="67" t="s">
        <v>30</v>
      </c>
      <c r="L257" s="67"/>
      <c r="M257" s="67"/>
      <c r="N257" s="36"/>
      <c r="O257" s="36"/>
      <c r="P257" s="36"/>
      <c r="Q257" s="68"/>
      <c r="R257" s="68"/>
      <c r="S257" s="36"/>
      <c r="T257" s="36"/>
      <c r="U257" s="36" t="s">
        <v>388</v>
      </c>
      <c r="V257" s="36" t="s">
        <v>388</v>
      </c>
      <c r="W257" s="69" t="s">
        <v>736</v>
      </c>
    </row>
    <row r="258" spans="1:23" ht="117" customHeight="1" thickBot="1">
      <c r="B258" s="73" t="s">
        <v>737</v>
      </c>
      <c r="C258" s="70" t="s">
        <v>738</v>
      </c>
      <c r="D258" s="29" t="s">
        <v>299</v>
      </c>
      <c r="E258" s="111" t="str">
        <f t="shared" si="24"/>
        <v>SF-12</v>
      </c>
      <c r="F258" s="72" t="s">
        <v>2</v>
      </c>
      <c r="G258" s="10" t="s">
        <v>55</v>
      </c>
      <c r="H258" s="10" t="s">
        <v>55</v>
      </c>
      <c r="I258" s="19">
        <v>19678</v>
      </c>
      <c r="J258" s="197" t="str">
        <f t="shared" si="25"/>
        <v>OLS; CLAD; response mapping using multinomial logistic regression; Bayesian networks</v>
      </c>
      <c r="K258" s="29" t="s">
        <v>30</v>
      </c>
      <c r="L258" s="67"/>
      <c r="M258" s="67"/>
      <c r="N258" s="36"/>
      <c r="O258" s="42" t="s">
        <v>34</v>
      </c>
      <c r="P258" s="36"/>
      <c r="Q258" s="42" t="s">
        <v>739</v>
      </c>
      <c r="R258" s="42"/>
      <c r="S258" s="42" t="s">
        <v>133</v>
      </c>
      <c r="T258" s="36"/>
      <c r="U258" s="36"/>
      <c r="V258" s="36"/>
      <c r="W258" s="69" t="s">
        <v>740</v>
      </c>
    </row>
    <row r="259" spans="1:23" ht="64.5" thickBot="1">
      <c r="B259" s="73" t="s">
        <v>741</v>
      </c>
      <c r="C259" s="70" t="s">
        <v>742</v>
      </c>
      <c r="D259" s="29" t="s">
        <v>281</v>
      </c>
      <c r="E259" s="111" t="str">
        <f t="shared" si="24"/>
        <v>Functional Assessment of Cancer Therapy - Breast (FACT-B)</v>
      </c>
      <c r="F259" s="72" t="s">
        <v>44</v>
      </c>
      <c r="G259" s="10" t="s">
        <v>282</v>
      </c>
      <c r="H259" s="10" t="s">
        <v>5</v>
      </c>
      <c r="I259" s="19">
        <v>238</v>
      </c>
      <c r="J259" s="197" t="str">
        <f t="shared" si="25"/>
        <v xml:space="preserve">OLS; equipercentile; linear equating; mean rank method </v>
      </c>
      <c r="K259" s="29" t="s">
        <v>30</v>
      </c>
      <c r="L259" s="67"/>
      <c r="M259" s="67"/>
      <c r="N259" s="36"/>
      <c r="O259" s="42"/>
      <c r="P259" s="36"/>
      <c r="Q259" s="42"/>
      <c r="R259" s="42"/>
      <c r="S259" s="42" t="s">
        <v>743</v>
      </c>
      <c r="T259" s="36"/>
      <c r="U259" s="36"/>
      <c r="V259" s="36"/>
      <c r="W259" s="69"/>
    </row>
    <row r="260" spans="1:23" ht="54" customHeight="1" thickBot="1">
      <c r="B260" s="246" t="s">
        <v>744</v>
      </c>
      <c r="C260" s="70" t="s">
        <v>745</v>
      </c>
      <c r="D260" s="29" t="s">
        <v>746</v>
      </c>
      <c r="E260" s="111" t="str">
        <f t="shared" si="24"/>
        <v>HAQ-DI scores</v>
      </c>
      <c r="F260" s="72" t="s">
        <v>2</v>
      </c>
      <c r="G260" s="10" t="s">
        <v>73</v>
      </c>
      <c r="H260" s="10" t="s">
        <v>54</v>
      </c>
      <c r="I260" s="19" t="s">
        <v>124</v>
      </c>
      <c r="J260" s="197" t="str">
        <f t="shared" si="25"/>
        <v>OLS</v>
      </c>
      <c r="K260" s="29" t="s">
        <v>30</v>
      </c>
      <c r="L260" s="67"/>
      <c r="M260" s="67"/>
      <c r="N260" s="36"/>
      <c r="O260" s="42"/>
      <c r="P260" s="36"/>
      <c r="Q260" s="42"/>
      <c r="R260" s="42"/>
      <c r="S260" s="42"/>
      <c r="T260" s="36"/>
      <c r="U260" s="36"/>
      <c r="V260" s="36"/>
      <c r="W260" s="69"/>
    </row>
    <row r="261" spans="1:23" ht="54" customHeight="1" thickBot="1">
      <c r="B261" s="502" t="s">
        <v>747</v>
      </c>
      <c r="C261" s="70" t="s">
        <v>748</v>
      </c>
      <c r="D261" s="29" t="s">
        <v>749</v>
      </c>
      <c r="E261" s="111" t="s">
        <v>750</v>
      </c>
      <c r="F261" s="72" t="s">
        <v>44</v>
      </c>
      <c r="G261" s="10" t="s">
        <v>751</v>
      </c>
      <c r="H261" s="10" t="s">
        <v>7</v>
      </c>
      <c r="I261" s="19">
        <v>376</v>
      </c>
      <c r="J261" s="388" t="str">
        <f>CONCATENATE(IF(K261="","",CONCATENATE(K261,IF(COUNTA(K261:S261)=COUNTA(K261),"","; "))),IF(L261="","",CONCATENATE(L261,IF(COUNTA(K261:S261)=COUNTA(K261:L261),"","; "))),IF(M261="","",CONCATENATE(M261,IF(COUNTA(K261:S261)=COUNTA(K261:M261),"","; "))),IF(N261="","",CONCATENATE(N261,IF(COUNTA(K261:S261)=COUNTA(K261:N261),"","; "))),IF(O261="","",CONCATENATE(O261,IF(COUNTA(K261:S261)=COUNTA(K261:O261),"","; "))),IF(P261="","",CONCATENATE(P261,IF(COUNTA(K261:S261)=COUNTA(K261:P261),"","; "))),IF(Q261="","",CONCATENATE(Q261,IF(COUNTA(K261:S261)=COUNTA(K261:Q261),"","; "))),IF(R261="","",CONCATENATE(R261,IF(COUNTA(K261:S261)=COUNTA(K261:R261),"","; "))),IF(S261="","",S261))</f>
        <v>OLS; GLM; CLAD; ALDVMM; BM, RMM</v>
      </c>
      <c r="K261" s="29" t="s">
        <v>30</v>
      </c>
      <c r="L261" s="67" t="s">
        <v>31</v>
      </c>
      <c r="M261" s="67"/>
      <c r="N261" s="36"/>
      <c r="O261" s="379" t="s">
        <v>34</v>
      </c>
      <c r="P261" s="36"/>
      <c r="Q261" s="42"/>
      <c r="R261" s="42" t="s">
        <v>46</v>
      </c>
      <c r="S261" s="379" t="s">
        <v>1341</v>
      </c>
      <c r="T261" s="36"/>
      <c r="U261" s="36"/>
      <c r="V261" s="36"/>
      <c r="W261" s="69"/>
    </row>
    <row r="262" spans="1:23" ht="40.5" customHeight="1" thickBot="1">
      <c r="B262" s="246" t="s">
        <v>752</v>
      </c>
      <c r="C262" s="70" t="s">
        <v>753</v>
      </c>
      <c r="D262" s="29" t="s">
        <v>754</v>
      </c>
      <c r="E262" s="111" t="str">
        <f t="shared" si="24"/>
        <v>COPD assessment test (CAT)</v>
      </c>
      <c r="F262" s="72" t="s">
        <v>2</v>
      </c>
      <c r="G262" s="10" t="s">
        <v>755</v>
      </c>
      <c r="H262" s="10" t="s">
        <v>63</v>
      </c>
      <c r="I262" s="19">
        <v>150</v>
      </c>
      <c r="J262" s="197" t="str">
        <f t="shared" si="25"/>
        <v>OLS; GLM; 2-part; Tobit; beta regression</v>
      </c>
      <c r="K262" s="29" t="s">
        <v>30</v>
      </c>
      <c r="L262" s="67" t="s">
        <v>31</v>
      </c>
      <c r="M262" s="67"/>
      <c r="N262" s="36" t="s">
        <v>33</v>
      </c>
      <c r="O262" s="42"/>
      <c r="P262" s="36" t="s">
        <v>35</v>
      </c>
      <c r="Q262" s="42"/>
      <c r="R262" s="42"/>
      <c r="S262" s="42" t="s">
        <v>60</v>
      </c>
      <c r="T262" s="36"/>
      <c r="U262" s="36"/>
      <c r="V262" s="36"/>
      <c r="W262" s="69"/>
    </row>
    <row r="263" spans="1:23" ht="51.75" customHeight="1" thickBot="1">
      <c r="B263" s="73" t="s">
        <v>756</v>
      </c>
      <c r="C263" s="70" t="s">
        <v>757</v>
      </c>
      <c r="D263" s="29" t="s">
        <v>758</v>
      </c>
      <c r="E263" s="111" t="str">
        <f t="shared" si="24"/>
        <v>Health Assessment Questionnaire (HAQ) and Disease Activity Score (DAS28)</v>
      </c>
      <c r="F263" s="10" t="s">
        <v>2</v>
      </c>
      <c r="G263" s="10" t="s">
        <v>73</v>
      </c>
      <c r="H263" s="10" t="s">
        <v>54</v>
      </c>
      <c r="I263" s="19">
        <v>6860</v>
      </c>
      <c r="J263" s="197" t="str">
        <f t="shared" si="25"/>
        <v>OLS</v>
      </c>
      <c r="K263" s="29" t="s">
        <v>30</v>
      </c>
      <c r="L263" s="67"/>
      <c r="M263" s="67"/>
      <c r="N263" s="36"/>
      <c r="O263" s="42"/>
      <c r="P263" s="36"/>
      <c r="Q263" s="42"/>
      <c r="R263" s="42"/>
      <c r="S263" s="42"/>
      <c r="T263" s="36"/>
      <c r="U263" s="36"/>
      <c r="V263" s="36"/>
      <c r="W263" s="69"/>
    </row>
    <row r="264" spans="1:23" ht="50.25" customHeight="1" thickBot="1">
      <c r="B264" s="73" t="s">
        <v>759</v>
      </c>
      <c r="C264" s="70" t="s">
        <v>760</v>
      </c>
      <c r="D264" s="29" t="s">
        <v>209</v>
      </c>
      <c r="E264" s="111" t="str">
        <f t="shared" si="24"/>
        <v>General Health Questionnaire (GHQ-12)</v>
      </c>
      <c r="F264" s="10" t="s">
        <v>2</v>
      </c>
      <c r="G264" s="10" t="s">
        <v>761</v>
      </c>
      <c r="H264" s="10" t="s">
        <v>55</v>
      </c>
      <c r="I264" s="19">
        <v>32548</v>
      </c>
      <c r="J264" s="197" t="str">
        <f t="shared" si="25"/>
        <v>OLS</v>
      </c>
      <c r="K264" s="29" t="s">
        <v>30</v>
      </c>
      <c r="L264" s="67"/>
      <c r="M264" s="67"/>
      <c r="N264" s="36"/>
      <c r="O264" s="42"/>
      <c r="P264" s="36"/>
      <c r="Q264" s="42"/>
      <c r="R264" s="42"/>
      <c r="S264" s="42"/>
      <c r="T264" s="36"/>
      <c r="U264" s="36"/>
      <c r="V264" s="36"/>
      <c r="W264" s="69"/>
    </row>
    <row r="265" spans="1:23" ht="39" customHeight="1" thickBot="1">
      <c r="A265" s="431"/>
      <c r="B265" s="526" t="s">
        <v>762</v>
      </c>
      <c r="C265" s="74" t="s">
        <v>763</v>
      </c>
      <c r="D265" s="80" t="s">
        <v>686</v>
      </c>
      <c r="E265" s="111" t="str">
        <f t="shared" si="24"/>
        <v>EORTC breast cancer instrument (QLQ-BR23)</v>
      </c>
      <c r="F265" s="133" t="s">
        <v>44</v>
      </c>
      <c r="G265" s="133" t="s">
        <v>282</v>
      </c>
      <c r="H265" s="133" t="s">
        <v>5</v>
      </c>
      <c r="I265" s="12">
        <v>607</v>
      </c>
      <c r="J265" s="507" t="str">
        <f t="shared" si="25"/>
        <v>OLS; GLM; CLAD; Tobit; robust MM-estimator, finite mixtures of beta regression model</v>
      </c>
      <c r="K265" s="31" t="s">
        <v>30</v>
      </c>
      <c r="L265" s="116" t="s">
        <v>31</v>
      </c>
      <c r="M265" s="116"/>
      <c r="N265" s="138"/>
      <c r="O265" s="39" t="s">
        <v>34</v>
      </c>
      <c r="P265" s="211" t="s">
        <v>35</v>
      </c>
      <c r="Q265" s="39"/>
      <c r="R265" s="39"/>
      <c r="S265" s="39" t="s">
        <v>764</v>
      </c>
      <c r="T265" s="34"/>
      <c r="U265" s="34"/>
      <c r="V265" s="34"/>
      <c r="W265" s="518"/>
    </row>
    <row r="266" spans="1:23" ht="25.5" customHeight="1" thickBot="1">
      <c r="A266" s="431"/>
      <c r="B266" s="527"/>
      <c r="C266" s="221" t="s">
        <v>763</v>
      </c>
      <c r="D266" s="80" t="s">
        <v>686</v>
      </c>
      <c r="E266" s="198" t="str">
        <f t="shared" si="24"/>
        <v>EORTC breast cancer instrument (QLQ-BR23)</v>
      </c>
      <c r="F266" s="132" t="s">
        <v>8</v>
      </c>
      <c r="G266" s="132" t="s">
        <v>282</v>
      </c>
      <c r="H266" s="132" t="s">
        <v>5</v>
      </c>
      <c r="I266" s="105">
        <v>607</v>
      </c>
      <c r="J266" s="508"/>
      <c r="K266" s="31" t="s">
        <v>30</v>
      </c>
      <c r="L266" s="116" t="s">
        <v>31</v>
      </c>
      <c r="M266" s="116"/>
      <c r="N266" s="138"/>
      <c r="O266" s="39" t="s">
        <v>34</v>
      </c>
      <c r="P266" s="211" t="s">
        <v>35</v>
      </c>
      <c r="Q266" s="39"/>
      <c r="R266" s="39"/>
      <c r="S266" s="39" t="s">
        <v>764</v>
      </c>
      <c r="T266" s="138"/>
      <c r="U266" s="138"/>
      <c r="V266" s="138"/>
      <c r="W266" s="519"/>
    </row>
    <row r="267" spans="1:23" ht="39" customHeight="1" thickBot="1">
      <c r="A267" s="436"/>
      <c r="B267" s="73" t="s">
        <v>765</v>
      </c>
      <c r="C267" s="70" t="s">
        <v>766</v>
      </c>
      <c r="D267" s="67" t="s">
        <v>767</v>
      </c>
      <c r="E267" s="111" t="str">
        <f t="shared" si="24"/>
        <v>25-item Visual Functioning Questionnaire (VFQ-25) and visual acuity</v>
      </c>
      <c r="F267" s="72" t="s">
        <v>2</v>
      </c>
      <c r="G267" s="72" t="s">
        <v>768</v>
      </c>
      <c r="H267" s="72" t="s">
        <v>15</v>
      </c>
      <c r="I267" s="119">
        <v>148</v>
      </c>
      <c r="J267" s="197" t="str">
        <f t="shared" ref="J267:J281" si="26">CONCATENATE(IF(K267="","",CONCATENATE(K267,IF(COUNTA(K267:S267)=COUNTA(K267),"","; "))),IF(L267="","",CONCATENATE(L267,IF(COUNTA(K267:S267)=COUNTA(K267:L267),"","; "))),IF(M267="","",CONCATENATE(M267,IF(COUNTA(K267:S267)=COUNTA(K267:M267),"","; "))),IF(N267="","",CONCATENATE(N267,IF(COUNTA(K267:S267)=COUNTA(K267:N267),"","; "))),IF(O267="","",CONCATENATE(O267,IF(COUNTA(K267:S267)=COUNTA(K267:O267),"","; "))),IF(P267="","",CONCATENATE(P267,IF(COUNTA(K267:S267)=COUNTA(K267:P267),"","; "))),IF(Q267="","",CONCATENATE(Q267,IF(COUNTA(K267:S267)=COUNTA(K267:Q267),"","; "))),IF(S267="","",S267))</f>
        <v>Not stated</v>
      </c>
      <c r="K267" s="67"/>
      <c r="L267" s="67"/>
      <c r="M267" s="67"/>
      <c r="N267" s="36"/>
      <c r="O267" s="36"/>
      <c r="P267" s="36"/>
      <c r="Q267" s="68"/>
      <c r="R267" s="68"/>
      <c r="S267" s="36" t="s">
        <v>124</v>
      </c>
      <c r="T267" s="36"/>
      <c r="U267" s="36"/>
      <c r="V267" s="36"/>
      <c r="W267" s="69"/>
    </row>
    <row r="268" spans="1:23" ht="39" customHeight="1" thickBot="1">
      <c r="B268" s="69" t="s">
        <v>769</v>
      </c>
      <c r="C268" s="70" t="s">
        <v>770</v>
      </c>
      <c r="D268" s="67" t="s">
        <v>117</v>
      </c>
      <c r="E268" s="111" t="str">
        <f t="shared" si="24"/>
        <v>SF-36</v>
      </c>
      <c r="F268" s="72" t="s">
        <v>2</v>
      </c>
      <c r="G268" s="72" t="s">
        <v>771</v>
      </c>
      <c r="H268" s="72" t="s">
        <v>80</v>
      </c>
      <c r="I268" s="119">
        <v>468</v>
      </c>
      <c r="J268" s="197" t="str">
        <f t="shared" si="26"/>
        <v>OLS</v>
      </c>
      <c r="K268" s="67" t="s">
        <v>30</v>
      </c>
      <c r="L268" s="67"/>
      <c r="M268" s="67"/>
      <c r="N268" s="36"/>
      <c r="O268" s="36"/>
      <c r="P268" s="36"/>
      <c r="Q268" s="36"/>
      <c r="R268" s="36"/>
      <c r="S268" s="36"/>
      <c r="T268" s="36"/>
      <c r="U268" s="36" t="s">
        <v>772</v>
      </c>
      <c r="V268" s="36" t="s">
        <v>772</v>
      </c>
      <c r="W268" s="69" t="s">
        <v>773</v>
      </c>
    </row>
    <row r="269" spans="1:23" ht="66" customHeight="1" thickBot="1">
      <c r="B269" s="69" t="s">
        <v>774</v>
      </c>
      <c r="C269" s="70" t="s">
        <v>775</v>
      </c>
      <c r="D269" s="67" t="s">
        <v>776</v>
      </c>
      <c r="E269" s="111" t="str">
        <f t="shared" si="24"/>
        <v>Breathlessness Grade and Canadian Cardiovascular Society (CCS) classification of angina and number of drug classes used</v>
      </c>
      <c r="F269" s="72" t="s">
        <v>2</v>
      </c>
      <c r="G269" s="72" t="s">
        <v>777</v>
      </c>
      <c r="H269" s="72" t="s">
        <v>7</v>
      </c>
      <c r="I269" s="119">
        <v>503</v>
      </c>
      <c r="J269" s="197" t="str">
        <f t="shared" si="26"/>
        <v>OLS; Tobit; response mapping</v>
      </c>
      <c r="K269" s="67" t="s">
        <v>30</v>
      </c>
      <c r="L269" s="67"/>
      <c r="M269" s="67"/>
      <c r="N269" s="36"/>
      <c r="O269" s="36"/>
      <c r="P269" s="68" t="s">
        <v>35</v>
      </c>
      <c r="Q269" s="68" t="s">
        <v>36</v>
      </c>
      <c r="R269" s="68"/>
      <c r="S269" s="36"/>
      <c r="T269" s="36"/>
      <c r="U269" s="36"/>
      <c r="V269" s="68" t="s">
        <v>778</v>
      </c>
      <c r="W269" s="69" t="str">
        <f>V269</f>
        <v>In Longworth 2007, see Chapters 3 &amp; 5 and Appendix A. Model performance and QALY gains compared against SF-6D and mapping from SF-36 in Chapter 5, in addition to exploration of methods to allow for uncertainty.</v>
      </c>
    </row>
    <row r="270" spans="1:23" ht="53.25" customHeight="1" thickBot="1">
      <c r="B270" s="78" t="s">
        <v>779</v>
      </c>
      <c r="C270" s="110" t="s">
        <v>780</v>
      </c>
      <c r="D270" s="149" t="s">
        <v>117</v>
      </c>
      <c r="E270" s="111" t="str">
        <f t="shared" si="24"/>
        <v>SF-36</v>
      </c>
      <c r="F270" s="72" t="s">
        <v>2</v>
      </c>
      <c r="G270" s="72" t="s">
        <v>777</v>
      </c>
      <c r="H270" s="72" t="s">
        <v>7</v>
      </c>
      <c r="I270" s="272">
        <v>423</v>
      </c>
      <c r="J270" s="197" t="str">
        <f t="shared" si="26"/>
        <v>Response mapping</v>
      </c>
      <c r="K270" s="149"/>
      <c r="L270" s="149"/>
      <c r="M270" s="149"/>
      <c r="N270" s="136"/>
      <c r="O270" s="136"/>
      <c r="P270" s="136"/>
      <c r="Q270" s="146" t="s">
        <v>781</v>
      </c>
      <c r="R270" s="146"/>
      <c r="S270" s="136"/>
      <c r="T270" s="136"/>
      <c r="U270" s="136"/>
      <c r="V270" s="146" t="s">
        <v>782</v>
      </c>
      <c r="W270" s="69" t="str">
        <f>V270</f>
        <v>See Chapter 4 and Appendix B. Model performance and QALY gains compared against SF-6D and mapping from CCS &amp; breathlessness measures in Chapter 5.</v>
      </c>
    </row>
    <row r="271" spans="1:23" ht="51.95" customHeight="1" thickBot="1">
      <c r="A271" s="431"/>
      <c r="B271" s="510" t="s">
        <v>783</v>
      </c>
      <c r="C271" s="110" t="s">
        <v>784</v>
      </c>
      <c r="D271" s="149" t="s">
        <v>105</v>
      </c>
      <c r="E271" s="111" t="str">
        <f t="shared" si="24"/>
        <v>EORTC QLQ-C30</v>
      </c>
      <c r="F271" s="111" t="s">
        <v>2</v>
      </c>
      <c r="G271" s="111" t="s">
        <v>785</v>
      </c>
      <c r="H271" s="111" t="s">
        <v>5</v>
      </c>
      <c r="I271" s="164">
        <v>771</v>
      </c>
      <c r="J271" s="171" t="str">
        <f t="shared" si="26"/>
        <v>OLS; 2-part; Tobit; response mapping; polynomial spline</v>
      </c>
      <c r="K271" s="149" t="s">
        <v>30</v>
      </c>
      <c r="L271" s="149"/>
      <c r="M271" s="149"/>
      <c r="N271" s="146" t="s">
        <v>33</v>
      </c>
      <c r="O271" s="136"/>
      <c r="P271" s="146" t="s">
        <v>35</v>
      </c>
      <c r="Q271" s="146" t="s">
        <v>36</v>
      </c>
      <c r="R271" s="146"/>
      <c r="S271" s="146" t="s">
        <v>786</v>
      </c>
      <c r="T271" s="136"/>
      <c r="U271" s="136" t="s">
        <v>787</v>
      </c>
      <c r="V271" s="146" t="s">
        <v>788</v>
      </c>
      <c r="W271" s="510" t="s">
        <v>789</v>
      </c>
    </row>
    <row r="272" spans="1:23" ht="78" customHeight="1" thickBot="1">
      <c r="B272" s="511"/>
      <c r="C272" s="110" t="s">
        <v>784</v>
      </c>
      <c r="D272" s="149" t="s">
        <v>286</v>
      </c>
      <c r="E272" s="85" t="str">
        <f t="shared" si="24"/>
        <v>Functional Assessment of Cancer Therapy - General (FACT-G)</v>
      </c>
      <c r="F272" s="85" t="s">
        <v>2</v>
      </c>
      <c r="G272" s="85" t="s">
        <v>790</v>
      </c>
      <c r="H272" s="85" t="s">
        <v>5</v>
      </c>
      <c r="I272" s="168">
        <v>530</v>
      </c>
      <c r="J272" s="178" t="str">
        <f t="shared" si="26"/>
        <v>OLS; 2-part; Tobit; response mapping; polynomial spline, limited dependent variable mixture model</v>
      </c>
      <c r="K272" s="149" t="s">
        <v>30</v>
      </c>
      <c r="L272" s="149"/>
      <c r="M272" s="149"/>
      <c r="N272" s="146" t="s">
        <v>33</v>
      </c>
      <c r="O272" s="136"/>
      <c r="P272" s="146" t="s">
        <v>35</v>
      </c>
      <c r="Q272" s="146" t="s">
        <v>36</v>
      </c>
      <c r="R272" s="146"/>
      <c r="S272" s="146" t="s">
        <v>791</v>
      </c>
      <c r="T272" s="136"/>
      <c r="U272" s="136"/>
      <c r="V272" s="136"/>
      <c r="W272" s="512"/>
    </row>
    <row r="273" spans="1:66" ht="39" customHeight="1" thickBot="1">
      <c r="B273" s="244" t="s">
        <v>792</v>
      </c>
      <c r="C273" s="242" t="s">
        <v>793</v>
      </c>
      <c r="D273" s="149" t="s">
        <v>794</v>
      </c>
      <c r="E273" s="79" t="str">
        <f t="shared" si="24"/>
        <v xml:space="preserve"> HeartQoL</v>
      </c>
      <c r="F273" s="79" t="s">
        <v>44</v>
      </c>
      <c r="G273" s="79" t="s">
        <v>795</v>
      </c>
      <c r="H273" s="79" t="s">
        <v>7</v>
      </c>
      <c r="I273" s="165">
        <v>406</v>
      </c>
      <c r="J273" s="264" t="str">
        <f t="shared" si="26"/>
        <v>OLS</v>
      </c>
      <c r="K273" s="149" t="s">
        <v>30</v>
      </c>
      <c r="L273" s="149"/>
      <c r="M273" s="149"/>
      <c r="N273" s="146"/>
      <c r="O273" s="136"/>
      <c r="P273" s="146"/>
      <c r="Q273" s="146"/>
      <c r="R273" s="146"/>
      <c r="S273" s="146"/>
      <c r="T273" s="136"/>
      <c r="U273" s="136"/>
      <c r="V273" s="136"/>
      <c r="W273" s="143"/>
    </row>
    <row r="274" spans="1:66" ht="77.25" customHeight="1" thickBot="1">
      <c r="B274" s="143" t="s">
        <v>796</v>
      </c>
      <c r="C274" s="70" t="s">
        <v>797</v>
      </c>
      <c r="D274" s="67" t="s">
        <v>72</v>
      </c>
      <c r="E274" s="72" t="str">
        <f t="shared" si="24"/>
        <v>Health Assessment Questionnaire (HAQ)</v>
      </c>
      <c r="F274" s="10" t="s">
        <v>2</v>
      </c>
      <c r="G274" s="10" t="s">
        <v>73</v>
      </c>
      <c r="H274" s="72" t="s">
        <v>54</v>
      </c>
      <c r="I274" s="19">
        <v>233</v>
      </c>
      <c r="J274" s="197" t="str">
        <f t="shared" si="26"/>
        <v>OLS</v>
      </c>
      <c r="K274" s="29" t="s">
        <v>30</v>
      </c>
      <c r="L274" s="67"/>
      <c r="M274" s="67"/>
      <c r="N274" s="36"/>
      <c r="O274" s="36"/>
      <c r="P274" s="36"/>
      <c r="Q274" s="68"/>
      <c r="R274" s="68"/>
      <c r="S274" s="68"/>
      <c r="T274" s="36"/>
      <c r="U274" s="36"/>
      <c r="V274" s="42" t="s">
        <v>798</v>
      </c>
      <c r="W274" s="69" t="s">
        <v>799</v>
      </c>
    </row>
    <row r="275" spans="1:66" ht="51.95" customHeight="1" thickBot="1">
      <c r="B275" s="233" t="s">
        <v>800</v>
      </c>
      <c r="C275" s="110" t="s">
        <v>801</v>
      </c>
      <c r="D275" s="149" t="s">
        <v>209</v>
      </c>
      <c r="E275" s="158" t="s">
        <v>209</v>
      </c>
      <c r="F275" s="79" t="s">
        <v>44</v>
      </c>
      <c r="G275" s="142" t="s">
        <v>55</v>
      </c>
      <c r="H275" s="158" t="s">
        <v>40</v>
      </c>
      <c r="I275" s="46">
        <v>12701</v>
      </c>
      <c r="J275" s="197" t="str">
        <f t="shared" si="26"/>
        <v xml:space="preserve">Linear regression </v>
      </c>
      <c r="K275" s="396" t="s">
        <v>802</v>
      </c>
      <c r="L275" s="149"/>
      <c r="M275" s="149"/>
      <c r="N275" s="136"/>
      <c r="O275" s="136"/>
      <c r="P275" s="136"/>
      <c r="Q275" s="146"/>
      <c r="R275" s="146"/>
      <c r="S275" s="146"/>
      <c r="T275" s="136"/>
      <c r="U275" s="136"/>
      <c r="V275" s="43"/>
      <c r="W275" s="78"/>
    </row>
    <row r="276" spans="1:66" ht="12.95" customHeight="1" thickBot="1">
      <c r="B276" s="510" t="s">
        <v>803</v>
      </c>
      <c r="C276" s="110" t="s">
        <v>804</v>
      </c>
      <c r="D276" s="149" t="s">
        <v>72</v>
      </c>
      <c r="E276" s="518" t="str">
        <f t="shared" si="24"/>
        <v>Health Assessment Questionnaire (HAQ)</v>
      </c>
      <c r="F276" s="142" t="s">
        <v>2</v>
      </c>
      <c r="G276" s="634" t="s">
        <v>73</v>
      </c>
      <c r="H276" s="133" t="s">
        <v>54</v>
      </c>
      <c r="I276" s="46">
        <v>317</v>
      </c>
      <c r="J276" s="201" t="str">
        <f t="shared" si="26"/>
        <v>OLS</v>
      </c>
      <c r="K276" s="115" t="s">
        <v>30</v>
      </c>
      <c r="L276" s="149"/>
      <c r="M276" s="149"/>
      <c r="N276" s="136"/>
      <c r="O276" s="136"/>
      <c r="P276" s="136"/>
      <c r="Q276" s="146"/>
      <c r="R276" s="146"/>
      <c r="S276" s="146"/>
      <c r="T276" s="136"/>
      <c r="U276" s="136"/>
      <c r="V276" s="43" t="s">
        <v>496</v>
      </c>
      <c r="W276" s="510" t="s">
        <v>805</v>
      </c>
    </row>
    <row r="277" spans="1:66" ht="12.95" customHeight="1" thickBot="1">
      <c r="B277" s="511"/>
      <c r="C277" s="110" t="s">
        <v>804</v>
      </c>
      <c r="D277" s="149" t="s">
        <v>72</v>
      </c>
      <c r="E277" s="538"/>
      <c r="F277" s="134" t="s">
        <v>4</v>
      </c>
      <c r="G277" s="539"/>
      <c r="H277" s="118" t="str">
        <f>H276</f>
        <v>Musculoskeletal</v>
      </c>
      <c r="I277" s="13">
        <v>317</v>
      </c>
      <c r="J277" s="173" t="str">
        <f t="shared" si="26"/>
        <v>OLS</v>
      </c>
      <c r="K277" s="115" t="s">
        <v>30</v>
      </c>
      <c r="L277" s="149"/>
      <c r="M277" s="149"/>
      <c r="N277" s="136"/>
      <c r="O277" s="136"/>
      <c r="P277" s="136"/>
      <c r="Q277" s="146"/>
      <c r="R277" s="146"/>
      <c r="S277" s="146"/>
      <c r="T277" s="136"/>
      <c r="U277" s="136"/>
      <c r="V277" s="43"/>
      <c r="W277" s="511"/>
    </row>
    <row r="278" spans="1:66" ht="12.95" customHeight="1" thickBot="1">
      <c r="B278" s="511"/>
      <c r="C278" s="110" t="s">
        <v>804</v>
      </c>
      <c r="D278" s="149" t="s">
        <v>72</v>
      </c>
      <c r="E278" s="538"/>
      <c r="F278" s="134" t="s">
        <v>6</v>
      </c>
      <c r="G278" s="539"/>
      <c r="H278" s="118" t="str">
        <f>H277</f>
        <v>Musculoskeletal</v>
      </c>
      <c r="I278" s="13">
        <v>317</v>
      </c>
      <c r="J278" s="173" t="str">
        <f t="shared" si="26"/>
        <v>OLS</v>
      </c>
      <c r="K278" s="115" t="s">
        <v>30</v>
      </c>
      <c r="L278" s="149"/>
      <c r="M278" s="149"/>
      <c r="N278" s="136"/>
      <c r="O278" s="136"/>
      <c r="P278" s="136"/>
      <c r="Q278" s="146"/>
      <c r="R278" s="146"/>
      <c r="S278" s="146"/>
      <c r="T278" s="136"/>
      <c r="U278" s="136"/>
      <c r="V278" s="43"/>
      <c r="W278" s="511"/>
    </row>
    <row r="279" spans="1:66" ht="12.95" customHeight="1" thickBot="1">
      <c r="B279" s="511"/>
      <c r="C279" s="110" t="s">
        <v>804</v>
      </c>
      <c r="D279" s="149" t="s">
        <v>72</v>
      </c>
      <c r="E279" s="538"/>
      <c r="F279" s="131" t="s">
        <v>8</v>
      </c>
      <c r="G279" s="539"/>
      <c r="H279" s="85" t="str">
        <f>H278</f>
        <v>Musculoskeletal</v>
      </c>
      <c r="I279" s="11">
        <v>317</v>
      </c>
      <c r="J279" s="202" t="str">
        <f t="shared" si="26"/>
        <v>OLS</v>
      </c>
      <c r="K279" s="115" t="s">
        <v>30</v>
      </c>
      <c r="L279" s="149"/>
      <c r="M279" s="149"/>
      <c r="N279" s="136"/>
      <c r="O279" s="136"/>
      <c r="P279" s="136"/>
      <c r="Q279" s="146"/>
      <c r="R279" s="146"/>
      <c r="S279" s="146"/>
      <c r="T279" s="136"/>
      <c r="U279" s="136"/>
      <c r="V279" s="43"/>
      <c r="W279" s="511"/>
    </row>
    <row r="280" spans="1:66" s="83" customFormat="1" ht="39" customHeight="1" thickBot="1">
      <c r="A280" s="437"/>
      <c r="B280" s="69" t="s">
        <v>806</v>
      </c>
      <c r="C280" s="70" t="s">
        <v>807</v>
      </c>
      <c r="D280" s="67" t="s">
        <v>105</v>
      </c>
      <c r="E280" s="72" t="str">
        <f t="shared" ref="E280:E285" si="27">D280</f>
        <v>EORTC QLQ-C30</v>
      </c>
      <c r="F280" s="10" t="s">
        <v>2</v>
      </c>
      <c r="G280" s="10" t="s">
        <v>808</v>
      </c>
      <c r="H280" s="72" t="s">
        <v>5</v>
      </c>
      <c r="I280" s="19">
        <v>529</v>
      </c>
      <c r="J280" s="47" t="str">
        <f t="shared" si="26"/>
        <v>Linear mixed model; Tobit</v>
      </c>
      <c r="K280" s="29" t="s">
        <v>809</v>
      </c>
      <c r="L280" s="67"/>
      <c r="M280" s="67"/>
      <c r="N280" s="45"/>
      <c r="O280" s="45"/>
      <c r="P280" s="75" t="s">
        <v>35</v>
      </c>
      <c r="Q280" s="75"/>
      <c r="R280" s="75"/>
      <c r="S280" s="75"/>
      <c r="T280" s="45"/>
      <c r="U280" s="108" t="s">
        <v>646</v>
      </c>
      <c r="V280" s="91"/>
      <c r="W280" s="69" t="s">
        <v>810</v>
      </c>
      <c r="X280" s="446"/>
      <c r="Y280" s="446"/>
      <c r="Z280" s="446"/>
      <c r="AA280" s="446"/>
      <c r="AB280" s="446"/>
      <c r="AC280" s="446"/>
      <c r="AD280" s="446"/>
      <c r="AE280" s="446"/>
      <c r="AF280" s="446"/>
      <c r="AG280" s="446"/>
      <c r="AH280" s="446"/>
      <c r="AI280" s="446"/>
      <c r="AJ280" s="446"/>
      <c r="AK280" s="446"/>
      <c r="AL280" s="446"/>
      <c r="AM280" s="446"/>
      <c r="AN280" s="446"/>
      <c r="AO280" s="446"/>
      <c r="AP280" s="446"/>
      <c r="AQ280" s="446"/>
      <c r="AR280" s="446"/>
      <c r="AS280" s="446"/>
      <c r="AT280" s="446"/>
      <c r="AU280" s="446"/>
      <c r="AV280" s="446"/>
      <c r="AW280" s="446"/>
      <c r="AX280" s="446"/>
      <c r="AY280" s="446"/>
      <c r="AZ280" s="446"/>
      <c r="BA280" s="446"/>
      <c r="BB280" s="446"/>
      <c r="BC280" s="446"/>
      <c r="BD280" s="446"/>
      <c r="BE280" s="446"/>
      <c r="BF280" s="446"/>
      <c r="BG280" s="446"/>
      <c r="BH280" s="446"/>
      <c r="BI280" s="446"/>
      <c r="BJ280" s="446"/>
      <c r="BK280" s="446"/>
      <c r="BL280" s="446"/>
      <c r="BM280" s="446"/>
      <c r="BN280" s="446"/>
    </row>
    <row r="281" spans="1:66" s="83" customFormat="1" ht="51.95" customHeight="1" thickBot="1">
      <c r="A281" s="438"/>
      <c r="B281" s="510" t="s">
        <v>811</v>
      </c>
      <c r="C281" s="74" t="s">
        <v>812</v>
      </c>
      <c r="D281" s="87" t="s">
        <v>813</v>
      </c>
      <c r="E281" s="111" t="str">
        <f t="shared" si="27"/>
        <v>Oxford Hip Score (OHS)</v>
      </c>
      <c r="F281" s="133" t="s">
        <v>44</v>
      </c>
      <c r="G281" s="133" t="s">
        <v>814</v>
      </c>
      <c r="H281" s="111" t="s">
        <v>54</v>
      </c>
      <c r="I281" s="12">
        <v>352</v>
      </c>
      <c r="J281" s="632" t="str">
        <f t="shared" si="26"/>
        <v>OLS; GLM; Tobit; beta regression</v>
      </c>
      <c r="K281" s="115" t="s">
        <v>30</v>
      </c>
      <c r="L281" s="149" t="s">
        <v>31</v>
      </c>
      <c r="M281" s="149"/>
      <c r="N281" s="231"/>
      <c r="O281" s="231"/>
      <c r="P281" s="103" t="s">
        <v>35</v>
      </c>
      <c r="Q281" s="103"/>
      <c r="R281" s="103"/>
      <c r="S281" s="103" t="s">
        <v>60</v>
      </c>
      <c r="T281" s="231"/>
      <c r="U281" s="546"/>
      <c r="V281" s="234"/>
      <c r="W281" s="518"/>
      <c r="X281" s="446"/>
      <c r="Y281" s="446"/>
      <c r="Z281" s="446"/>
      <c r="AA281" s="446"/>
      <c r="AB281" s="446"/>
      <c r="AC281" s="446"/>
      <c r="AD281" s="446"/>
      <c r="AE281" s="446"/>
      <c r="AF281" s="446"/>
      <c r="AG281" s="446"/>
      <c r="AH281" s="446"/>
      <c r="AI281" s="446"/>
      <c r="AJ281" s="446"/>
      <c r="AK281" s="446"/>
      <c r="AL281" s="446"/>
      <c r="AM281" s="446"/>
      <c r="AN281" s="446"/>
      <c r="AO281" s="446"/>
      <c r="AP281" s="446"/>
      <c r="AQ281" s="446"/>
      <c r="AR281" s="446"/>
      <c r="AS281" s="446"/>
      <c r="AT281" s="446"/>
      <c r="AU281" s="446"/>
      <c r="AV281" s="446"/>
      <c r="AW281" s="446"/>
      <c r="AX281" s="446"/>
      <c r="AY281" s="446"/>
      <c r="AZ281" s="446"/>
      <c r="BA281" s="446"/>
      <c r="BB281" s="446"/>
      <c r="BC281" s="446"/>
      <c r="BD281" s="446"/>
      <c r="BE281" s="446"/>
      <c r="BF281" s="446"/>
      <c r="BG281" s="446"/>
      <c r="BH281" s="446"/>
      <c r="BI281" s="446"/>
      <c r="BJ281" s="446"/>
      <c r="BK281" s="446"/>
      <c r="BL281" s="446"/>
      <c r="BM281" s="446"/>
      <c r="BN281" s="446"/>
    </row>
    <row r="282" spans="1:66" s="83" customFormat="1" ht="51.95" customHeight="1" thickBot="1">
      <c r="A282" s="438"/>
      <c r="B282" s="512"/>
      <c r="C282" s="235" t="s">
        <v>812</v>
      </c>
      <c r="D282" s="117" t="s">
        <v>295</v>
      </c>
      <c r="E282" s="79" t="str">
        <f t="shared" si="27"/>
        <v>Oxford Knee Score (OKS)</v>
      </c>
      <c r="F282" s="135" t="s">
        <v>44</v>
      </c>
      <c r="G282" s="131" t="s">
        <v>815</v>
      </c>
      <c r="H282" s="79" t="s">
        <v>54</v>
      </c>
      <c r="I282" s="14">
        <v>390</v>
      </c>
      <c r="J282" s="633"/>
      <c r="K282" s="115" t="s">
        <v>30</v>
      </c>
      <c r="L282" s="149" t="s">
        <v>31</v>
      </c>
      <c r="M282" s="149"/>
      <c r="N282" s="231"/>
      <c r="O282" s="231"/>
      <c r="P282" s="103" t="s">
        <v>35</v>
      </c>
      <c r="Q282" s="103"/>
      <c r="R282" s="103"/>
      <c r="S282" s="103" t="s">
        <v>60</v>
      </c>
      <c r="T282" s="231"/>
      <c r="U282" s="548"/>
      <c r="V282" s="234"/>
      <c r="W282" s="519"/>
      <c r="X282" s="446"/>
      <c r="Y282" s="446"/>
      <c r="Z282" s="446"/>
      <c r="AA282" s="446"/>
      <c r="AB282" s="446"/>
      <c r="AC282" s="446"/>
      <c r="AD282" s="446"/>
      <c r="AE282" s="446"/>
      <c r="AF282" s="446"/>
      <c r="AG282" s="446"/>
      <c r="AH282" s="446"/>
      <c r="AI282" s="446"/>
      <c r="AJ282" s="446"/>
      <c r="AK282" s="446"/>
      <c r="AL282" s="446"/>
      <c r="AM282" s="446"/>
      <c r="AN282" s="446"/>
      <c r="AO282" s="446"/>
      <c r="AP282" s="446"/>
      <c r="AQ282" s="446"/>
      <c r="AR282" s="446"/>
      <c r="AS282" s="446"/>
      <c r="AT282" s="446"/>
      <c r="AU282" s="446"/>
      <c r="AV282" s="446"/>
      <c r="AW282" s="446"/>
      <c r="AX282" s="446"/>
      <c r="AY282" s="446"/>
      <c r="AZ282" s="446"/>
      <c r="BA282" s="446"/>
      <c r="BB282" s="446"/>
      <c r="BC282" s="446"/>
      <c r="BD282" s="446"/>
      <c r="BE282" s="446"/>
      <c r="BF282" s="446"/>
      <c r="BG282" s="446"/>
      <c r="BH282" s="446"/>
      <c r="BI282" s="446"/>
      <c r="BJ282" s="446"/>
      <c r="BK282" s="446"/>
      <c r="BL282" s="446"/>
      <c r="BM282" s="446"/>
      <c r="BN282" s="446"/>
    </row>
    <row r="283" spans="1:66" ht="26.1" customHeight="1" thickBot="1">
      <c r="B283" s="510" t="s">
        <v>816</v>
      </c>
      <c r="C283" s="195" t="s">
        <v>817</v>
      </c>
      <c r="D283" s="149" t="s">
        <v>818</v>
      </c>
      <c r="E283" s="111" t="str">
        <f t="shared" si="27"/>
        <v>Visual analogue scale rating of pain</v>
      </c>
      <c r="F283" s="111" t="s">
        <v>2</v>
      </c>
      <c r="G283" s="111" t="s">
        <v>819</v>
      </c>
      <c r="H283" s="111" t="s">
        <v>54</v>
      </c>
      <c r="I283" s="164">
        <v>141</v>
      </c>
      <c r="J283" s="171" t="str">
        <f t="shared" ref="J283:J298" si="28">CONCATENATE(IF(K283="","",CONCATENATE(K283,IF(COUNTA(K283:S283)=COUNTA(K283),"","; "))),IF(L283="","",CONCATENATE(L283,IF(COUNTA(K283:S283)=COUNTA(K283:L283),"","; "))),IF(M283="","",CONCATENATE(M283,IF(COUNTA(K283:S283)=COUNTA(K283:M283),"","; "))),IF(N283="","",CONCATENATE(N283,IF(COUNTA(K283:S283)=COUNTA(K283:N283),"","; "))),IF(O283="","",CONCATENATE(O283,IF(COUNTA(K283:S283)=COUNTA(K283:O283),"","; "))),IF(P283="","",CONCATENATE(P283,IF(COUNTA(K283:S283)=COUNTA(K283:P283),"","; "))),IF(Q283="","",CONCATENATE(Q283,IF(COUNTA(K283:S283)=COUNTA(K283:Q283),"","; "))),IF(S283="","",S283))</f>
        <v>OLS; CLAD; Tobit</v>
      </c>
      <c r="K283" s="87" t="s">
        <v>30</v>
      </c>
      <c r="L283" s="87"/>
      <c r="M283" s="87"/>
      <c r="N283" s="34"/>
      <c r="O283" s="127" t="s">
        <v>34</v>
      </c>
      <c r="P283" s="127" t="s">
        <v>35</v>
      </c>
      <c r="Q283" s="34"/>
      <c r="R283" s="34"/>
      <c r="S283" s="34"/>
      <c r="T283" s="34"/>
      <c r="U283" s="34"/>
      <c r="V283" s="34"/>
      <c r="W283" s="515"/>
    </row>
    <row r="284" spans="1:66" ht="26.1" customHeight="1" thickBot="1">
      <c r="B284" s="512"/>
      <c r="C284" s="195" t="s">
        <v>817</v>
      </c>
      <c r="D284" s="149" t="s">
        <v>117</v>
      </c>
      <c r="E284" s="81" t="str">
        <f t="shared" si="27"/>
        <v>SF-36</v>
      </c>
      <c r="F284" s="79" t="s">
        <v>2</v>
      </c>
      <c r="G284" s="79" t="s">
        <v>819</v>
      </c>
      <c r="H284" s="81" t="s">
        <v>54</v>
      </c>
      <c r="I284" s="165">
        <v>133</v>
      </c>
      <c r="J284" s="264" t="str">
        <f t="shared" si="28"/>
        <v>OLS; CLAD; Tobit</v>
      </c>
      <c r="K284" s="117" t="s">
        <v>30</v>
      </c>
      <c r="L284" s="117"/>
      <c r="M284" s="117"/>
      <c r="N284" s="137"/>
      <c r="O284" s="125" t="s">
        <v>34</v>
      </c>
      <c r="P284" s="125" t="s">
        <v>35</v>
      </c>
      <c r="Q284" s="138"/>
      <c r="R284" s="137"/>
      <c r="S284" s="137"/>
      <c r="T284" s="137"/>
      <c r="U284" s="137"/>
      <c r="V284" s="137"/>
      <c r="W284" s="517"/>
    </row>
    <row r="285" spans="1:66" ht="26.1" customHeight="1">
      <c r="B285" s="510" t="s">
        <v>820</v>
      </c>
      <c r="C285" s="74" t="s">
        <v>821</v>
      </c>
      <c r="D285" s="87" t="s">
        <v>822</v>
      </c>
      <c r="E285" s="518" t="str">
        <f t="shared" si="27"/>
        <v>Epworth Sleepiness Scale (ESS)</v>
      </c>
      <c r="F285" s="111" t="s">
        <v>2</v>
      </c>
      <c r="G285" s="111" t="s">
        <v>823</v>
      </c>
      <c r="H285" s="111" t="s">
        <v>69</v>
      </c>
      <c r="I285" s="164" t="s">
        <v>124</v>
      </c>
      <c r="J285" s="171" t="str">
        <f t="shared" si="28"/>
        <v>OLS; GLM</v>
      </c>
      <c r="K285" s="87" t="s">
        <v>30</v>
      </c>
      <c r="L285" s="87" t="s">
        <v>31</v>
      </c>
      <c r="M285" s="87"/>
      <c r="N285" s="34"/>
      <c r="O285" s="34"/>
      <c r="P285" s="34"/>
      <c r="Q285" s="34"/>
      <c r="R285" s="34"/>
      <c r="S285" s="34"/>
      <c r="T285" s="34"/>
      <c r="U285" s="34" t="s">
        <v>824</v>
      </c>
      <c r="V285" s="34" t="s">
        <v>824</v>
      </c>
      <c r="W285" s="617" t="s">
        <v>824</v>
      </c>
    </row>
    <row r="286" spans="1:66" ht="39" customHeight="1" thickBot="1">
      <c r="B286" s="512"/>
      <c r="C286" s="221" t="s">
        <v>821</v>
      </c>
      <c r="D286" s="116" t="s">
        <v>822</v>
      </c>
      <c r="E286" s="519"/>
      <c r="F286" s="198" t="s">
        <v>8</v>
      </c>
      <c r="G286" s="198" t="s">
        <v>823</v>
      </c>
      <c r="H286" s="198" t="s">
        <v>69</v>
      </c>
      <c r="I286" s="183" t="s">
        <v>124</v>
      </c>
      <c r="J286" s="264" t="str">
        <f t="shared" si="28"/>
        <v>OLS; GLM</v>
      </c>
      <c r="K286" s="116" t="s">
        <v>30</v>
      </c>
      <c r="L286" s="116" t="s">
        <v>31</v>
      </c>
      <c r="M286" s="116"/>
      <c r="N286" s="138"/>
      <c r="O286" s="138"/>
      <c r="P286" s="138"/>
      <c r="Q286" s="138"/>
      <c r="R286" s="138"/>
      <c r="S286" s="138"/>
      <c r="T286" s="138"/>
      <c r="U286" s="138" t="s">
        <v>824</v>
      </c>
      <c r="V286" s="138" t="s">
        <v>824</v>
      </c>
      <c r="W286" s="514"/>
    </row>
    <row r="287" spans="1:66" ht="104.1" customHeight="1" thickBot="1">
      <c r="B287" s="73" t="s">
        <v>825</v>
      </c>
      <c r="C287" s="70" t="s">
        <v>826</v>
      </c>
      <c r="D287" s="87" t="s">
        <v>105</v>
      </c>
      <c r="E287" s="111" t="str">
        <f t="shared" ref="E287:E293" si="29">D287</f>
        <v>EORTC QLQ-C30</v>
      </c>
      <c r="F287" s="72" t="s">
        <v>2</v>
      </c>
      <c r="G287" s="72" t="s">
        <v>827</v>
      </c>
      <c r="H287" s="72" t="s">
        <v>5</v>
      </c>
      <c r="I287" s="119">
        <v>877</v>
      </c>
      <c r="J287" s="197" t="str">
        <f t="shared" si="28"/>
        <v>OLS; response mapping</v>
      </c>
      <c r="K287" s="67" t="s">
        <v>30</v>
      </c>
      <c r="L287" s="67"/>
      <c r="M287" s="67"/>
      <c r="N287" s="36"/>
      <c r="O287" s="36"/>
      <c r="P287" s="36"/>
      <c r="Q287" s="68" t="s">
        <v>36</v>
      </c>
      <c r="R287" s="68"/>
      <c r="S287" s="36"/>
      <c r="T287" s="36" t="s">
        <v>828</v>
      </c>
      <c r="U287" s="68" t="s">
        <v>829</v>
      </c>
      <c r="V287" s="68" t="s">
        <v>830</v>
      </c>
      <c r="W287" s="69" t="s">
        <v>831</v>
      </c>
    </row>
    <row r="288" spans="1:66" ht="39" customHeight="1">
      <c r="B288" s="619" t="s">
        <v>832</v>
      </c>
      <c r="C288" s="281" t="s">
        <v>833</v>
      </c>
      <c r="D288" s="87" t="s">
        <v>511</v>
      </c>
      <c r="E288" s="111" t="str">
        <f t="shared" si="29"/>
        <v>Functional Assessment of Cancer Therapy-General (FACT-G)</v>
      </c>
      <c r="F288" s="111" t="s">
        <v>44</v>
      </c>
      <c r="G288" s="111" t="s">
        <v>834</v>
      </c>
      <c r="H288" s="111" t="s">
        <v>5</v>
      </c>
      <c r="I288" s="164">
        <v>332</v>
      </c>
      <c r="J288" s="171" t="str">
        <f t="shared" si="28"/>
        <v>GEE</v>
      </c>
      <c r="K288" s="87"/>
      <c r="L288" s="87"/>
      <c r="M288" s="87" t="s">
        <v>32</v>
      </c>
      <c r="N288" s="34"/>
      <c r="O288" s="34"/>
      <c r="P288" s="34"/>
      <c r="Q288" s="127"/>
      <c r="R288" s="127"/>
      <c r="S288" s="34"/>
      <c r="T288" s="34"/>
      <c r="U288" s="127"/>
      <c r="V288" s="127"/>
      <c r="W288" s="128"/>
    </row>
    <row r="289" spans="1:23" ht="39" customHeight="1">
      <c r="B289" s="584"/>
      <c r="C289" s="282" t="s">
        <v>833</v>
      </c>
      <c r="D289" s="80" t="s">
        <v>835</v>
      </c>
      <c r="E289" s="118" t="str">
        <f t="shared" si="29"/>
        <v>Functional Assessment of Anorexia-Cachexia Therapy (FAACT)</v>
      </c>
      <c r="F289" s="118" t="s">
        <v>44</v>
      </c>
      <c r="G289" s="118" t="s">
        <v>834</v>
      </c>
      <c r="H289" s="118" t="s">
        <v>5</v>
      </c>
      <c r="I289" s="166">
        <v>332</v>
      </c>
      <c r="J289" s="174" t="str">
        <f t="shared" si="28"/>
        <v>GEE</v>
      </c>
      <c r="K289" s="80"/>
      <c r="L289" s="80"/>
      <c r="M289" s="80" t="s">
        <v>32</v>
      </c>
      <c r="N289" s="35"/>
      <c r="O289" s="35"/>
      <c r="P289" s="35"/>
      <c r="Q289" s="123"/>
      <c r="R289" s="123"/>
      <c r="S289" s="35"/>
      <c r="T289" s="35"/>
      <c r="U289" s="123"/>
      <c r="V289" s="123"/>
      <c r="W289" s="129"/>
    </row>
    <row r="290" spans="1:23" ht="39" customHeight="1" thickBot="1">
      <c r="B290" s="585"/>
      <c r="C290" s="283" t="s">
        <v>833</v>
      </c>
      <c r="D290" s="89" t="s">
        <v>836</v>
      </c>
      <c r="E290" s="85" t="str">
        <f t="shared" si="29"/>
        <v>Functional Assessment of Chronic Illness Therapy-Fatigue (FACIT-F)</v>
      </c>
      <c r="F290" s="85" t="s">
        <v>44</v>
      </c>
      <c r="G290" s="85" t="s">
        <v>834</v>
      </c>
      <c r="H290" s="85" t="s">
        <v>5</v>
      </c>
      <c r="I290" s="168">
        <v>332</v>
      </c>
      <c r="J290" s="178" t="str">
        <f t="shared" si="28"/>
        <v>GEE</v>
      </c>
      <c r="K290" s="89"/>
      <c r="L290" s="89"/>
      <c r="M290" s="89" t="s">
        <v>32</v>
      </c>
      <c r="N290" s="41"/>
      <c r="O290" s="41"/>
      <c r="P290" s="41"/>
      <c r="Q290" s="97"/>
      <c r="R290" s="97"/>
      <c r="S290" s="41"/>
      <c r="T290" s="41"/>
      <c r="U290" s="97"/>
      <c r="V290" s="97"/>
      <c r="W290" s="130"/>
    </row>
    <row r="291" spans="1:23" ht="90.95" customHeight="1" thickBot="1">
      <c r="A291" s="431"/>
      <c r="B291" s="217" t="s">
        <v>837</v>
      </c>
      <c r="C291" s="284" t="s">
        <v>838</v>
      </c>
      <c r="D291" s="117" t="s">
        <v>105</v>
      </c>
      <c r="E291" s="72" t="str">
        <f t="shared" si="29"/>
        <v>EORTC QLQ-C30</v>
      </c>
      <c r="F291" s="198" t="s">
        <v>44</v>
      </c>
      <c r="G291" s="72" t="s">
        <v>839</v>
      </c>
      <c r="H291" s="72" t="s">
        <v>5</v>
      </c>
      <c r="I291" s="183">
        <v>692</v>
      </c>
      <c r="J291" s="197" t="str">
        <f>CONCATENATE(IF(K291="","",CONCATENATE(K291,IF(COUNTA(K291:S291)=COUNTA(K291),"","; "))),IF(L291="","",CONCATENATE(L291,IF(COUNTA(K291:S291)=COUNTA(K291:L291),"","; "))),IF(M291="","",CONCATENATE(M291,IF(COUNTA(K291:S291)=COUNTA(K291:M291),"","; "))),IF(N291="","",CONCATENATE(N291,IF(COUNTA(K291:S291)=COUNTA(K291:N291),"","; "))),IF(O291="","",CONCATENATE(O291,IF(COUNTA(K291:S291)=COUNTA(K291:O291),"","; "))),IF(P291="","",CONCATENATE(P291,IF(COUNTA(K291:S291)=COUNTA(K291:P291),"","; "))),IF(Q291="","",CONCATENATE(Q291,IF(COUNTA(K291:S291)=COUNTA(K291:Q291),"","; "))),IF(S291="","",S291))</f>
        <v>OLS; 2-part; Tobit; response mapping; mixture beta regression; adjusted limited dependent variable mixture model (ALDVM)</v>
      </c>
      <c r="K291" s="116" t="s">
        <v>30</v>
      </c>
      <c r="L291" s="116"/>
      <c r="M291" s="116"/>
      <c r="N291" s="211" t="s">
        <v>33</v>
      </c>
      <c r="O291" s="138"/>
      <c r="P291" s="211" t="s">
        <v>35</v>
      </c>
      <c r="Q291" s="211" t="s">
        <v>36</v>
      </c>
      <c r="R291" s="211"/>
      <c r="S291" s="211" t="s">
        <v>840</v>
      </c>
      <c r="T291" s="138"/>
      <c r="U291" s="211"/>
      <c r="V291" s="211"/>
      <c r="W291" s="143" t="s">
        <v>841</v>
      </c>
    </row>
    <row r="292" spans="1:23" ht="39" customHeight="1" thickBot="1">
      <c r="A292" s="431"/>
      <c r="B292" s="73" t="s">
        <v>842</v>
      </c>
      <c r="C292" s="110" t="s">
        <v>843</v>
      </c>
      <c r="D292" s="149" t="s">
        <v>844</v>
      </c>
      <c r="E292" s="111" t="str">
        <f t="shared" si="29"/>
        <v>Health assessment questionnaire (HAQ)</v>
      </c>
      <c r="F292" s="72" t="s">
        <v>2</v>
      </c>
      <c r="G292" s="158" t="s">
        <v>73</v>
      </c>
      <c r="H292" s="158" t="s">
        <v>54</v>
      </c>
      <c r="I292" s="119">
        <v>35422</v>
      </c>
      <c r="J292" s="197" t="str">
        <f t="shared" si="28"/>
        <v>OLS</v>
      </c>
      <c r="K292" s="67" t="s">
        <v>30</v>
      </c>
      <c r="L292" s="67"/>
      <c r="M292" s="67"/>
      <c r="N292" s="36"/>
      <c r="O292" s="36"/>
      <c r="P292" s="36"/>
      <c r="Q292" s="68"/>
      <c r="R292" s="68"/>
      <c r="S292" s="36"/>
      <c r="T292" s="36"/>
      <c r="U292" s="68"/>
      <c r="V292" s="68" t="s">
        <v>845</v>
      </c>
      <c r="W292" s="69" t="s">
        <v>846</v>
      </c>
    </row>
    <row r="293" spans="1:23" ht="12.95" customHeight="1" thickBot="1">
      <c r="A293" s="431"/>
      <c r="B293" s="510" t="s">
        <v>847</v>
      </c>
      <c r="C293" s="70" t="s">
        <v>848</v>
      </c>
      <c r="D293" s="67" t="s">
        <v>849</v>
      </c>
      <c r="E293" s="518" t="str">
        <f t="shared" si="29"/>
        <v xml:space="preserve">Depression Anxiety Stress Scale (DASS-21) and Kessler Psychological Distress Scale (K10) </v>
      </c>
      <c r="F293" s="111" t="s">
        <v>2</v>
      </c>
      <c r="G293" s="111" t="s">
        <v>59</v>
      </c>
      <c r="H293" s="111" t="s">
        <v>40</v>
      </c>
      <c r="I293" s="164">
        <v>917</v>
      </c>
      <c r="J293" s="171" t="str">
        <f t="shared" si="28"/>
        <v>OLS; GLM</v>
      </c>
      <c r="K293" s="67" t="s">
        <v>30</v>
      </c>
      <c r="L293" s="67" t="s">
        <v>31</v>
      </c>
      <c r="M293" s="67"/>
      <c r="N293" s="68"/>
      <c r="O293" s="36"/>
      <c r="P293" s="108"/>
      <c r="Q293" s="36"/>
      <c r="R293" s="36"/>
      <c r="S293" s="36"/>
      <c r="T293" s="36"/>
      <c r="U293" s="36"/>
      <c r="V293" s="36"/>
      <c r="W293" s="515"/>
    </row>
    <row r="294" spans="1:23" ht="12.95" customHeight="1" thickBot="1">
      <c r="A294" s="431"/>
      <c r="B294" s="582"/>
      <c r="C294" s="70" t="s">
        <v>848</v>
      </c>
      <c r="D294" s="67" t="s">
        <v>849</v>
      </c>
      <c r="E294" s="516"/>
      <c r="F294" s="118" t="s">
        <v>25</v>
      </c>
      <c r="G294" s="118" t="s">
        <v>59</v>
      </c>
      <c r="H294" s="118" t="s">
        <v>40</v>
      </c>
      <c r="I294" s="166">
        <v>917</v>
      </c>
      <c r="J294" s="174" t="str">
        <f t="shared" si="28"/>
        <v>OLS; GLM</v>
      </c>
      <c r="K294" s="67" t="s">
        <v>30</v>
      </c>
      <c r="L294" s="67" t="s">
        <v>31</v>
      </c>
      <c r="M294" s="67"/>
      <c r="N294" s="68"/>
      <c r="O294" s="36"/>
      <c r="P294" s="108"/>
      <c r="Q294" s="36"/>
      <c r="R294" s="36"/>
      <c r="S294" s="36"/>
      <c r="T294" s="36"/>
      <c r="U294" s="36"/>
      <c r="V294" s="36"/>
      <c r="W294" s="516"/>
    </row>
    <row r="295" spans="1:23" ht="12.95" customHeight="1" thickBot="1">
      <c r="A295" s="431"/>
      <c r="B295" s="582"/>
      <c r="C295" s="70" t="s">
        <v>848</v>
      </c>
      <c r="D295" s="67" t="s">
        <v>849</v>
      </c>
      <c r="E295" s="516"/>
      <c r="F295" s="118" t="s">
        <v>8</v>
      </c>
      <c r="G295" s="118" t="s">
        <v>59</v>
      </c>
      <c r="H295" s="118" t="s">
        <v>40</v>
      </c>
      <c r="I295" s="166">
        <v>917</v>
      </c>
      <c r="J295" s="174" t="str">
        <f t="shared" si="28"/>
        <v>OLS; GLM</v>
      </c>
      <c r="K295" s="67" t="s">
        <v>30</v>
      </c>
      <c r="L295" s="67" t="s">
        <v>31</v>
      </c>
      <c r="M295" s="67"/>
      <c r="N295" s="68"/>
      <c r="O295" s="36"/>
      <c r="P295" s="108"/>
      <c r="Q295" s="36"/>
      <c r="R295" s="36"/>
      <c r="S295" s="36"/>
      <c r="T295" s="36"/>
      <c r="U295" s="36"/>
      <c r="V295" s="36"/>
      <c r="W295" s="516"/>
    </row>
    <row r="296" spans="1:23" ht="12.95" customHeight="1" thickBot="1">
      <c r="A296" s="431"/>
      <c r="B296" s="582"/>
      <c r="C296" s="70" t="s">
        <v>848</v>
      </c>
      <c r="D296" s="67" t="s">
        <v>849</v>
      </c>
      <c r="E296" s="516"/>
      <c r="F296" s="118" t="s">
        <v>6</v>
      </c>
      <c r="G296" s="118" t="s">
        <v>59</v>
      </c>
      <c r="H296" s="118" t="s">
        <v>40</v>
      </c>
      <c r="I296" s="166">
        <v>917</v>
      </c>
      <c r="J296" s="174" t="str">
        <f t="shared" si="28"/>
        <v>OLS; GLM</v>
      </c>
      <c r="K296" s="67" t="s">
        <v>30</v>
      </c>
      <c r="L296" s="67" t="s">
        <v>31</v>
      </c>
      <c r="M296" s="67"/>
      <c r="N296" s="68"/>
      <c r="O296" s="36"/>
      <c r="P296" s="108"/>
      <c r="Q296" s="36"/>
      <c r="R296" s="36"/>
      <c r="S296" s="36"/>
      <c r="T296" s="36"/>
      <c r="U296" s="36"/>
      <c r="V296" s="36"/>
      <c r="W296" s="516"/>
    </row>
    <row r="297" spans="1:23" ht="12.95" customHeight="1" thickBot="1">
      <c r="A297" s="431"/>
      <c r="B297" s="582"/>
      <c r="C297" s="110" t="s">
        <v>848</v>
      </c>
      <c r="D297" s="149" t="s">
        <v>849</v>
      </c>
      <c r="E297" s="516"/>
      <c r="F297" s="79" t="s">
        <v>11</v>
      </c>
      <c r="G297" s="79" t="s">
        <v>59</v>
      </c>
      <c r="H297" s="152" t="s">
        <v>40</v>
      </c>
      <c r="I297" s="165">
        <v>917</v>
      </c>
      <c r="J297" s="220" t="str">
        <f t="shared" si="28"/>
        <v>OLS; GLM</v>
      </c>
      <c r="K297" s="149" t="s">
        <v>30</v>
      </c>
      <c r="L297" s="149" t="s">
        <v>31</v>
      </c>
      <c r="M297" s="149"/>
      <c r="N297" s="146"/>
      <c r="O297" s="136"/>
      <c r="P297" s="141"/>
      <c r="Q297" s="136"/>
      <c r="R297" s="136"/>
      <c r="S297" s="136"/>
      <c r="T297" s="136"/>
      <c r="U297" s="136"/>
      <c r="V297" s="136"/>
      <c r="W297" s="516"/>
    </row>
    <row r="298" spans="1:23" ht="26.1" customHeight="1" thickBot="1">
      <c r="A298" s="431"/>
      <c r="B298" s="595" t="s">
        <v>850</v>
      </c>
      <c r="C298" s="106" t="s">
        <v>851</v>
      </c>
      <c r="D298" s="87" t="s">
        <v>852</v>
      </c>
      <c r="E298" s="64" t="str">
        <f t="shared" ref="E298:E322" si="30">D298</f>
        <v>Depression Anxiety Stress Scale (DASS-D of DASS-21)</v>
      </c>
      <c r="F298" s="111" t="s">
        <v>44</v>
      </c>
      <c r="G298" s="111" t="s">
        <v>59</v>
      </c>
      <c r="H298" s="111" t="s">
        <v>40</v>
      </c>
      <c r="I298" s="164">
        <v>617</v>
      </c>
      <c r="J298" s="507" t="str">
        <f t="shared" si="28"/>
        <v>OLS</v>
      </c>
      <c r="K298" s="87" t="s">
        <v>30</v>
      </c>
      <c r="L298" s="87"/>
      <c r="M298" s="87"/>
      <c r="N298" s="127"/>
      <c r="O298" s="34"/>
      <c r="P298" s="126"/>
      <c r="Q298" s="34"/>
      <c r="R298" s="34"/>
      <c r="S298" s="34"/>
      <c r="T298" s="34"/>
      <c r="U298" s="34" t="s">
        <v>853</v>
      </c>
      <c r="V298" s="34"/>
      <c r="W298" s="510" t="s">
        <v>854</v>
      </c>
    </row>
    <row r="299" spans="1:23" ht="26.1" customHeight="1" thickBot="1">
      <c r="A299" s="431"/>
      <c r="B299" s="620"/>
      <c r="C299" s="106" t="s">
        <v>851</v>
      </c>
      <c r="D299" s="117" t="s">
        <v>855</v>
      </c>
      <c r="E299" s="140" t="str">
        <f t="shared" si="30"/>
        <v xml:space="preserve">Kessler Psychological Distress Scale (K10) </v>
      </c>
      <c r="F299" s="79" t="s">
        <v>44</v>
      </c>
      <c r="G299" s="79" t="s">
        <v>59</v>
      </c>
      <c r="H299" s="79" t="s">
        <v>40</v>
      </c>
      <c r="I299" s="165">
        <v>617</v>
      </c>
      <c r="J299" s="509"/>
      <c r="K299" s="117" t="s">
        <v>30</v>
      </c>
      <c r="L299" s="117"/>
      <c r="M299" s="117"/>
      <c r="N299" s="125"/>
      <c r="O299" s="137"/>
      <c r="P299" s="124"/>
      <c r="Q299" s="137"/>
      <c r="R299" s="137"/>
      <c r="S299" s="137"/>
      <c r="T299" s="137"/>
      <c r="U299" s="137" t="s">
        <v>853</v>
      </c>
      <c r="V299" s="137"/>
      <c r="W299" s="511"/>
    </row>
    <row r="300" spans="1:23" ht="26.1" customHeight="1" thickBot="1">
      <c r="A300" s="431"/>
      <c r="B300" s="620"/>
      <c r="C300" s="106" t="s">
        <v>851</v>
      </c>
      <c r="D300" s="80" t="s">
        <v>856</v>
      </c>
      <c r="E300" s="120" t="str">
        <f t="shared" si="30"/>
        <v xml:space="preserve">Kessler Psychological Distress Scale (K6) </v>
      </c>
      <c r="F300" s="118" t="s">
        <v>44</v>
      </c>
      <c r="G300" s="118" t="s">
        <v>59</v>
      </c>
      <c r="H300" s="118" t="s">
        <v>40</v>
      </c>
      <c r="I300" s="166">
        <v>617</v>
      </c>
      <c r="J300" s="509"/>
      <c r="K300" s="80" t="s">
        <v>30</v>
      </c>
      <c r="L300" s="80"/>
      <c r="M300" s="80"/>
      <c r="N300" s="123"/>
      <c r="O300" s="35"/>
      <c r="P300" s="122"/>
      <c r="Q300" s="35"/>
      <c r="R300" s="35"/>
      <c r="S300" s="35"/>
      <c r="T300" s="35"/>
      <c r="U300" s="35" t="s">
        <v>853</v>
      </c>
      <c r="V300" s="35"/>
      <c r="W300" s="511"/>
    </row>
    <row r="301" spans="1:23" ht="26.1" customHeight="1" thickBot="1">
      <c r="A301" s="431"/>
      <c r="B301" s="620"/>
      <c r="C301" s="106" t="s">
        <v>851</v>
      </c>
      <c r="D301" s="80" t="s">
        <v>852</v>
      </c>
      <c r="E301" s="120" t="str">
        <f t="shared" si="30"/>
        <v>Depression Anxiety Stress Scale (DASS-D of DASS-21)</v>
      </c>
      <c r="F301" s="118" t="s">
        <v>61</v>
      </c>
      <c r="G301" s="118" t="s">
        <v>59</v>
      </c>
      <c r="H301" s="118" t="s">
        <v>40</v>
      </c>
      <c r="I301" s="166">
        <v>617</v>
      </c>
      <c r="J301" s="509"/>
      <c r="K301" s="80" t="s">
        <v>30</v>
      </c>
      <c r="L301" s="80"/>
      <c r="M301" s="80"/>
      <c r="N301" s="123"/>
      <c r="O301" s="35"/>
      <c r="P301" s="122"/>
      <c r="Q301" s="35"/>
      <c r="R301" s="35"/>
      <c r="S301" s="35"/>
      <c r="T301" s="35"/>
      <c r="U301" s="35" t="s">
        <v>853</v>
      </c>
      <c r="V301" s="35"/>
      <c r="W301" s="511"/>
    </row>
    <row r="302" spans="1:23" ht="26.1" customHeight="1">
      <c r="A302" s="431"/>
      <c r="B302" s="620"/>
      <c r="C302" s="106" t="s">
        <v>851</v>
      </c>
      <c r="D302" s="117" t="s">
        <v>855</v>
      </c>
      <c r="E302" s="120" t="str">
        <f t="shared" si="30"/>
        <v xml:space="preserve">Kessler Psychological Distress Scale (K10) </v>
      </c>
      <c r="F302" s="118" t="s">
        <v>61</v>
      </c>
      <c r="G302" s="118" t="s">
        <v>59</v>
      </c>
      <c r="H302" s="118" t="s">
        <v>40</v>
      </c>
      <c r="I302" s="166">
        <v>617</v>
      </c>
      <c r="J302" s="509"/>
      <c r="K302" s="80" t="s">
        <v>30</v>
      </c>
      <c r="L302" s="80"/>
      <c r="M302" s="80"/>
      <c r="N302" s="123"/>
      <c r="O302" s="35"/>
      <c r="P302" s="122"/>
      <c r="Q302" s="35"/>
      <c r="R302" s="35"/>
      <c r="S302" s="35"/>
      <c r="T302" s="35"/>
      <c r="U302" s="35" t="s">
        <v>853</v>
      </c>
      <c r="V302" s="35"/>
      <c r="W302" s="511"/>
    </row>
    <row r="303" spans="1:23" ht="26.1" customHeight="1" thickBot="1">
      <c r="A303" s="431"/>
      <c r="B303" s="582"/>
      <c r="C303" s="150" t="s">
        <v>851</v>
      </c>
      <c r="D303" s="88" t="s">
        <v>856</v>
      </c>
      <c r="E303" s="151" t="str">
        <f t="shared" si="30"/>
        <v xml:space="preserve">Kessler Psychological Distress Scale (K6) </v>
      </c>
      <c r="F303" s="152" t="s">
        <v>61</v>
      </c>
      <c r="G303" s="152" t="s">
        <v>59</v>
      </c>
      <c r="H303" s="152" t="s">
        <v>40</v>
      </c>
      <c r="I303" s="167">
        <v>617</v>
      </c>
      <c r="J303" s="509"/>
      <c r="K303" s="88" t="s">
        <v>30</v>
      </c>
      <c r="L303" s="88"/>
      <c r="M303" s="88"/>
      <c r="N303" s="153"/>
      <c r="O303" s="154"/>
      <c r="P303" s="155"/>
      <c r="Q303" s="154"/>
      <c r="R303" s="154"/>
      <c r="S303" s="154"/>
      <c r="T303" s="154"/>
      <c r="U303" s="154" t="s">
        <v>853</v>
      </c>
      <c r="V303" s="154"/>
      <c r="W303" s="511"/>
    </row>
    <row r="304" spans="1:23" ht="26.1" customHeight="1">
      <c r="A304" s="431"/>
      <c r="B304" s="583" t="s">
        <v>857</v>
      </c>
      <c r="C304" s="159" t="s">
        <v>858</v>
      </c>
      <c r="D304" s="181" t="s">
        <v>859</v>
      </c>
      <c r="E304" s="64" t="str">
        <f t="shared" si="30"/>
        <v>Disease Activity in psoriatic arthritis (DAPsA)</v>
      </c>
      <c r="F304" s="111" t="s">
        <v>2</v>
      </c>
      <c r="G304" s="111" t="s">
        <v>78</v>
      </c>
      <c r="H304" s="111" t="s">
        <v>54</v>
      </c>
      <c r="I304" s="164">
        <v>855</v>
      </c>
      <c r="J304" s="171" t="str">
        <f t="shared" ref="J304:J322" si="31">CONCATENATE(IF(K304="","",CONCATENATE(K304,IF(COUNTA(K304:S304)=COUNTA(K304),"","; "))),IF(L304="","",CONCATENATE(L304,IF(COUNTA(K304:S304)=COUNTA(K304:L304),"","; "))),IF(M304="","",CONCATENATE(M304,IF(COUNTA(K304:S304)=COUNTA(K304:M304),"","; "))),IF(N304="","",CONCATENATE(N304,IF(COUNTA(K304:S304)=COUNTA(K304:N304),"","; "))),IF(O304="","",CONCATENATE(O304,IF(COUNTA(K304:S304)=COUNTA(K304:O304),"","; "))),IF(P304="","",CONCATENATE(P304,IF(COUNTA(K304:S304)=COUNTA(K304:P304),"","; "))),IF(Q304="","",CONCATENATE(Q304,IF(COUNTA(K304:S304)=COUNTA(K304:Q304),"","; "))),IF(S304="","",S304))</f>
        <v>OLS; linear ME</v>
      </c>
      <c r="K304" s="87" t="s">
        <v>30</v>
      </c>
      <c r="L304" s="87"/>
      <c r="M304" s="87"/>
      <c r="N304" s="127"/>
      <c r="O304" s="34"/>
      <c r="P304" s="126"/>
      <c r="Q304" s="34"/>
      <c r="R304" s="34"/>
      <c r="S304" s="34" t="s">
        <v>860</v>
      </c>
      <c r="T304" s="34"/>
      <c r="U304" s="597"/>
      <c r="V304" s="34"/>
      <c r="W304" s="510"/>
    </row>
    <row r="305" spans="1:23" ht="39" customHeight="1">
      <c r="A305" s="431"/>
      <c r="B305" s="584"/>
      <c r="C305" s="160" t="s">
        <v>858</v>
      </c>
      <c r="D305" s="80" t="s">
        <v>861</v>
      </c>
      <c r="E305" s="120" t="str">
        <f t="shared" si="30"/>
        <v>Clinical Disease Activity in psoriatic arthritis without C-reactive protein (cDAPsA)</v>
      </c>
      <c r="F305" s="118" t="s">
        <v>2</v>
      </c>
      <c r="G305" s="118" t="s">
        <v>78</v>
      </c>
      <c r="H305" s="118" t="s">
        <v>54</v>
      </c>
      <c r="I305" s="166">
        <v>869</v>
      </c>
      <c r="J305" s="174" t="str">
        <f t="shared" si="31"/>
        <v>OLS; linear ME</v>
      </c>
      <c r="K305" s="80" t="s">
        <v>30</v>
      </c>
      <c r="L305" s="80"/>
      <c r="M305" s="80"/>
      <c r="N305" s="123"/>
      <c r="O305" s="35"/>
      <c r="P305" s="122"/>
      <c r="Q305" s="35"/>
      <c r="R305" s="35"/>
      <c r="S305" s="35" t="s">
        <v>860</v>
      </c>
      <c r="T305" s="35"/>
      <c r="U305" s="600"/>
      <c r="V305" s="35"/>
      <c r="W305" s="582"/>
    </row>
    <row r="306" spans="1:23" ht="26.1" customHeight="1">
      <c r="A306" s="431"/>
      <c r="B306" s="584"/>
      <c r="C306" s="160" t="s">
        <v>858</v>
      </c>
      <c r="D306" s="80" t="s">
        <v>844</v>
      </c>
      <c r="E306" s="120" t="str">
        <f t="shared" si="30"/>
        <v>Health assessment questionnaire (HAQ)</v>
      </c>
      <c r="F306" s="118" t="s">
        <v>2</v>
      </c>
      <c r="G306" s="118" t="s">
        <v>78</v>
      </c>
      <c r="H306" s="118" t="s">
        <v>54</v>
      </c>
      <c r="I306" s="166">
        <v>868</v>
      </c>
      <c r="J306" s="174" t="str">
        <f t="shared" si="31"/>
        <v>OLS; linear ME</v>
      </c>
      <c r="K306" s="80" t="s">
        <v>30</v>
      </c>
      <c r="L306" s="80"/>
      <c r="M306" s="80"/>
      <c r="N306" s="123"/>
      <c r="O306" s="35"/>
      <c r="P306" s="122"/>
      <c r="Q306" s="35"/>
      <c r="R306" s="35"/>
      <c r="S306" s="35" t="s">
        <v>860</v>
      </c>
      <c r="T306" s="35"/>
      <c r="U306" s="600"/>
      <c r="V306" s="35"/>
      <c r="W306" s="582"/>
    </row>
    <row r="307" spans="1:23" ht="12.95" customHeight="1">
      <c r="A307" s="431"/>
      <c r="B307" s="584"/>
      <c r="C307" s="160" t="s">
        <v>858</v>
      </c>
      <c r="D307" s="80" t="s">
        <v>862</v>
      </c>
      <c r="E307" s="120" t="str">
        <f t="shared" si="30"/>
        <v>DAPsA + HAQ</v>
      </c>
      <c r="F307" s="118" t="s">
        <v>2</v>
      </c>
      <c r="G307" s="118" t="s">
        <v>78</v>
      </c>
      <c r="H307" s="118" t="s">
        <v>54</v>
      </c>
      <c r="I307" s="166">
        <v>851</v>
      </c>
      <c r="J307" s="174" t="str">
        <f t="shared" si="31"/>
        <v>OLS; linear ME</v>
      </c>
      <c r="K307" s="80" t="s">
        <v>30</v>
      </c>
      <c r="L307" s="80"/>
      <c r="M307" s="80"/>
      <c r="N307" s="123"/>
      <c r="O307" s="35"/>
      <c r="P307" s="122"/>
      <c r="Q307" s="35"/>
      <c r="R307" s="35"/>
      <c r="S307" s="35" t="s">
        <v>860</v>
      </c>
      <c r="T307" s="35"/>
      <c r="U307" s="600"/>
      <c r="V307" s="35"/>
      <c r="W307" s="582"/>
    </row>
    <row r="308" spans="1:23" ht="12.95" customHeight="1">
      <c r="A308" s="431"/>
      <c r="B308" s="584"/>
      <c r="C308" s="160" t="s">
        <v>858</v>
      </c>
      <c r="D308" s="80" t="s">
        <v>863</v>
      </c>
      <c r="E308" s="120" t="str">
        <f t="shared" si="30"/>
        <v>cDAPsA + HAQ</v>
      </c>
      <c r="F308" s="118" t="s">
        <v>2</v>
      </c>
      <c r="G308" s="118" t="s">
        <v>78</v>
      </c>
      <c r="H308" s="118" t="s">
        <v>54</v>
      </c>
      <c r="I308" s="166">
        <v>865</v>
      </c>
      <c r="J308" s="174" t="str">
        <f t="shared" si="31"/>
        <v>OLS; linear ME</v>
      </c>
      <c r="K308" s="80" t="s">
        <v>30</v>
      </c>
      <c r="L308" s="80"/>
      <c r="M308" s="80"/>
      <c r="N308" s="123"/>
      <c r="O308" s="35"/>
      <c r="P308" s="122"/>
      <c r="Q308" s="35"/>
      <c r="R308" s="35"/>
      <c r="S308" s="35" t="s">
        <v>860</v>
      </c>
      <c r="T308" s="35"/>
      <c r="U308" s="600"/>
      <c r="V308" s="35"/>
      <c r="W308" s="582"/>
    </row>
    <row r="309" spans="1:23" ht="39" customHeight="1">
      <c r="A309" s="431"/>
      <c r="B309" s="584"/>
      <c r="C309" s="160" t="s">
        <v>858</v>
      </c>
      <c r="D309" s="80" t="s">
        <v>864</v>
      </c>
      <c r="E309" s="120" t="str">
        <f t="shared" si="30"/>
        <v>DAPsA + HAQ + activity impairment, disability, affected body surface area</v>
      </c>
      <c r="F309" s="118" t="s">
        <v>2</v>
      </c>
      <c r="G309" s="118" t="s">
        <v>78</v>
      </c>
      <c r="H309" s="118" t="s">
        <v>54</v>
      </c>
      <c r="I309" s="166">
        <v>218</v>
      </c>
      <c r="J309" s="174" t="str">
        <f t="shared" si="31"/>
        <v>OLS</v>
      </c>
      <c r="K309" s="80" t="s">
        <v>30</v>
      </c>
      <c r="L309" s="80"/>
      <c r="M309" s="80"/>
      <c r="N309" s="123"/>
      <c r="O309" s="35"/>
      <c r="P309" s="122"/>
      <c r="Q309" s="35"/>
      <c r="R309" s="35"/>
      <c r="S309" s="35"/>
      <c r="T309" s="35"/>
      <c r="U309" s="600"/>
      <c r="V309" s="35"/>
      <c r="W309" s="582"/>
    </row>
    <row r="310" spans="1:23" ht="39" customHeight="1" thickBot="1">
      <c r="A310" s="431"/>
      <c r="B310" s="585"/>
      <c r="C310" s="161" t="s">
        <v>858</v>
      </c>
      <c r="D310" s="89" t="s">
        <v>865</v>
      </c>
      <c r="E310" s="84" t="str">
        <f t="shared" si="30"/>
        <v>cDAPsA + HAQ + activity impairment, disability, affected body surface area</v>
      </c>
      <c r="F310" s="85" t="s">
        <v>2</v>
      </c>
      <c r="G310" s="85" t="s">
        <v>78</v>
      </c>
      <c r="H310" s="85" t="s">
        <v>54</v>
      </c>
      <c r="I310" s="168">
        <v>222</v>
      </c>
      <c r="J310" s="178" t="str">
        <f t="shared" si="31"/>
        <v>OLS</v>
      </c>
      <c r="K310" s="89" t="s">
        <v>30</v>
      </c>
      <c r="L310" s="89"/>
      <c r="M310" s="89"/>
      <c r="N310" s="97"/>
      <c r="O310" s="41"/>
      <c r="P310" s="121"/>
      <c r="Q310" s="41"/>
      <c r="R310" s="41"/>
      <c r="S310" s="41"/>
      <c r="T310" s="41"/>
      <c r="U310" s="601"/>
      <c r="V310" s="41"/>
      <c r="W310" s="612"/>
    </row>
    <row r="311" spans="1:23" ht="51.95" customHeight="1">
      <c r="A311" s="431"/>
      <c r="B311" s="586" t="s">
        <v>866</v>
      </c>
      <c r="C311" s="285" t="s">
        <v>867</v>
      </c>
      <c r="D311" s="87" t="s">
        <v>868</v>
      </c>
      <c r="E311" s="64" t="str">
        <f t="shared" si="30"/>
        <v>Ankylosing Spondylitis Disease Activity Score with the C-reactive protein measure (ASDAS-CRP)</v>
      </c>
      <c r="F311" s="111" t="s">
        <v>2</v>
      </c>
      <c r="G311" s="111" t="s">
        <v>869</v>
      </c>
      <c r="H311" s="111" t="s">
        <v>54</v>
      </c>
      <c r="I311" s="164">
        <v>313</v>
      </c>
      <c r="J311" s="171" t="str">
        <f t="shared" si="31"/>
        <v xml:space="preserve">Linear regression </v>
      </c>
      <c r="K311" s="87" t="s">
        <v>802</v>
      </c>
      <c r="L311" s="87"/>
      <c r="M311" s="87"/>
      <c r="N311" s="127"/>
      <c r="O311" s="34"/>
      <c r="P311" s="126"/>
      <c r="Q311" s="34"/>
      <c r="R311" s="34"/>
      <c r="S311" s="34"/>
      <c r="T311" s="34"/>
      <c r="U311" s="34"/>
      <c r="V311" s="15"/>
      <c r="W311" s="515"/>
    </row>
    <row r="312" spans="1:23" ht="26.1" customHeight="1" thickBot="1">
      <c r="A312" s="431"/>
      <c r="B312" s="587"/>
      <c r="C312" s="286" t="s">
        <v>867</v>
      </c>
      <c r="D312" s="88" t="s">
        <v>870</v>
      </c>
      <c r="E312" s="151" t="str">
        <f t="shared" si="30"/>
        <v>Bath Ankylosing Spondylitis Functional Index (BASFI)</v>
      </c>
      <c r="F312" s="152" t="s">
        <v>2</v>
      </c>
      <c r="G312" s="152" t="s">
        <v>869</v>
      </c>
      <c r="H312" s="152" t="s">
        <v>54</v>
      </c>
      <c r="I312" s="167">
        <v>313</v>
      </c>
      <c r="J312" s="262" t="str">
        <f t="shared" si="31"/>
        <v xml:space="preserve">Linear regression </v>
      </c>
      <c r="K312" s="88" t="s">
        <v>802</v>
      </c>
      <c r="L312" s="88"/>
      <c r="M312" s="88"/>
      <c r="N312" s="153"/>
      <c r="O312" s="154"/>
      <c r="P312" s="155"/>
      <c r="Q312" s="154"/>
      <c r="R312" s="154"/>
      <c r="S312" s="154"/>
      <c r="T312" s="154"/>
      <c r="U312" s="154"/>
      <c r="V312" s="156"/>
      <c r="W312" s="517"/>
    </row>
    <row r="313" spans="1:23" ht="26.1" customHeight="1" thickBot="1">
      <c r="A313" s="431"/>
      <c r="B313" s="595" t="s">
        <v>871</v>
      </c>
      <c r="C313" s="287" t="s">
        <v>872</v>
      </c>
      <c r="D313" s="67" t="s">
        <v>873</v>
      </c>
      <c r="E313" s="64" t="str">
        <f t="shared" si="30"/>
        <v>Gastrointestinal Short Form Questionnaire (GSF-Q)</v>
      </c>
      <c r="F313" s="111" t="s">
        <v>2</v>
      </c>
      <c r="G313" s="111" t="s">
        <v>874</v>
      </c>
      <c r="H313" s="111" t="s">
        <v>12</v>
      </c>
      <c r="I313" s="164">
        <v>2251</v>
      </c>
      <c r="J313" s="171" t="str">
        <f t="shared" si="31"/>
        <v>OLS; Tobit; probit</v>
      </c>
      <c r="K313" s="204" t="s">
        <v>30</v>
      </c>
      <c r="L313" s="67"/>
      <c r="M313" s="67"/>
      <c r="N313" s="68"/>
      <c r="O313" s="36"/>
      <c r="P313" s="108" t="s">
        <v>35</v>
      </c>
      <c r="Q313" s="36"/>
      <c r="R313" s="36"/>
      <c r="S313" s="68" t="s">
        <v>557</v>
      </c>
      <c r="T313" s="36"/>
      <c r="U313" s="36"/>
      <c r="V313" s="17"/>
      <c r="W313" s="515"/>
    </row>
    <row r="314" spans="1:23" ht="26.1" customHeight="1" thickBot="1">
      <c r="A314" s="431"/>
      <c r="B314" s="596"/>
      <c r="C314" s="287" t="s">
        <v>872</v>
      </c>
      <c r="D314" s="67" t="s">
        <v>873</v>
      </c>
      <c r="E314" s="194" t="str">
        <f t="shared" si="30"/>
        <v>Gastrointestinal Short Form Questionnaire (GSF-Q)</v>
      </c>
      <c r="F314" s="198" t="s">
        <v>8</v>
      </c>
      <c r="G314" s="198" t="s">
        <v>874</v>
      </c>
      <c r="H314" s="198" t="s">
        <v>12</v>
      </c>
      <c r="I314" s="183">
        <v>2251</v>
      </c>
      <c r="J314" s="264" t="str">
        <f t="shared" si="31"/>
        <v>OLS; Tobit; probit</v>
      </c>
      <c r="K314" s="204" t="s">
        <v>30</v>
      </c>
      <c r="L314" s="67"/>
      <c r="M314" s="67"/>
      <c r="N314" s="68"/>
      <c r="O314" s="36"/>
      <c r="P314" s="108" t="s">
        <v>35</v>
      </c>
      <c r="Q314" s="36"/>
      <c r="R314" s="36"/>
      <c r="S314" s="68" t="s">
        <v>557</v>
      </c>
      <c r="T314" s="36"/>
      <c r="U314" s="36"/>
      <c r="V314" s="17"/>
      <c r="W314" s="517"/>
    </row>
    <row r="315" spans="1:23" ht="39" customHeight="1" thickBot="1">
      <c r="A315" s="431"/>
      <c r="B315" s="193" t="s">
        <v>875</v>
      </c>
      <c r="C315" s="192" t="s">
        <v>876</v>
      </c>
      <c r="D315" s="67" t="s">
        <v>877</v>
      </c>
      <c r="E315" s="185" t="str">
        <f t="shared" si="30"/>
        <v>Amyotrophic Lateral Sclerosis Functional Rating Scale-Revised (ALSFRS-R)</v>
      </c>
      <c r="F315" s="72" t="s">
        <v>44</v>
      </c>
      <c r="G315" s="72" t="s">
        <v>878</v>
      </c>
      <c r="H315" s="72" t="s">
        <v>82</v>
      </c>
      <c r="I315" s="119">
        <v>595</v>
      </c>
      <c r="J315" s="197" t="str">
        <f t="shared" si="31"/>
        <v>OLS; Tobit; response mapping</v>
      </c>
      <c r="K315" s="67" t="s">
        <v>30</v>
      </c>
      <c r="L315" s="67"/>
      <c r="M315" s="67"/>
      <c r="N315" s="68"/>
      <c r="O315" s="36"/>
      <c r="P315" s="108" t="s">
        <v>35</v>
      </c>
      <c r="Q315" s="68" t="s">
        <v>36</v>
      </c>
      <c r="R315" s="68"/>
      <c r="S315" s="36"/>
      <c r="T315" s="36"/>
      <c r="U315" s="36"/>
      <c r="V315" s="17"/>
      <c r="W315" s="185"/>
    </row>
    <row r="316" spans="1:23" ht="51.95" customHeight="1" thickBot="1">
      <c r="A316" s="431"/>
      <c r="B316" s="241" t="s">
        <v>879</v>
      </c>
      <c r="C316" s="235" t="s">
        <v>880</v>
      </c>
      <c r="D316" s="61" t="s">
        <v>881</v>
      </c>
      <c r="E316" s="140" t="str">
        <f t="shared" si="30"/>
        <v>Index (BASFI)</v>
      </c>
      <c r="F316" s="131" t="s">
        <v>2</v>
      </c>
      <c r="G316" s="131" t="s">
        <v>882</v>
      </c>
      <c r="H316" s="131" t="s">
        <v>80</v>
      </c>
      <c r="I316" s="165">
        <v>15184</v>
      </c>
      <c r="J316" s="220" t="str">
        <f t="shared" si="31"/>
        <v>OLS</v>
      </c>
      <c r="K316" s="157" t="s">
        <v>30</v>
      </c>
      <c r="L316" s="117"/>
      <c r="M316" s="117"/>
      <c r="N316" s="125"/>
      <c r="O316" s="137"/>
      <c r="P316" s="124"/>
      <c r="Q316" s="137"/>
      <c r="R316" s="137"/>
      <c r="S316" s="137"/>
      <c r="T316" s="137"/>
      <c r="U316" s="137"/>
      <c r="V316" s="137"/>
      <c r="W316" s="140"/>
    </row>
    <row r="317" spans="1:23" ht="51.95" customHeight="1" thickBot="1">
      <c r="A317" s="431"/>
      <c r="B317" s="595" t="s">
        <v>883</v>
      </c>
      <c r="C317" s="468" t="s">
        <v>884</v>
      </c>
      <c r="D317" s="469" t="s">
        <v>885</v>
      </c>
      <c r="E317" s="471" t="s">
        <v>1343</v>
      </c>
      <c r="F317" s="463" t="s">
        <v>2</v>
      </c>
      <c r="G317" s="459" t="s">
        <v>59</v>
      </c>
      <c r="H317" s="459" t="s">
        <v>40</v>
      </c>
      <c r="I317" s="272" t="s">
        <v>886</v>
      </c>
      <c r="J317" s="449" t="s">
        <v>887</v>
      </c>
      <c r="K317" s="470" t="s">
        <v>30</v>
      </c>
      <c r="L317" s="451"/>
      <c r="M317" s="451"/>
      <c r="N317" s="460"/>
      <c r="O317" s="453"/>
      <c r="P317" s="457" t="s">
        <v>35</v>
      </c>
      <c r="Q317" s="453"/>
      <c r="R317" s="453"/>
      <c r="S317" s="453"/>
      <c r="T317" s="453"/>
      <c r="U317" s="455" t="s">
        <v>46</v>
      </c>
      <c r="V317" s="453"/>
      <c r="W317" s="450"/>
    </row>
    <row r="318" spans="1:23" ht="51.95" customHeight="1" thickBot="1">
      <c r="A318" s="431"/>
      <c r="B318" s="596"/>
      <c r="C318" s="221" t="s">
        <v>884</v>
      </c>
      <c r="D318" s="31" t="s">
        <v>888</v>
      </c>
      <c r="E318" s="84" t="s">
        <v>205</v>
      </c>
      <c r="F318" s="462" t="s">
        <v>2</v>
      </c>
      <c r="G318" s="464" t="s">
        <v>59</v>
      </c>
      <c r="H318" s="464" t="s">
        <v>40</v>
      </c>
      <c r="I318" s="168" t="s">
        <v>886</v>
      </c>
      <c r="J318" s="465" t="s">
        <v>887</v>
      </c>
      <c r="K318" s="50" t="s">
        <v>30</v>
      </c>
      <c r="L318" s="452"/>
      <c r="M318" s="452"/>
      <c r="N318" s="461"/>
      <c r="O318" s="454"/>
      <c r="P318" s="458" t="s">
        <v>35</v>
      </c>
      <c r="Q318" s="454"/>
      <c r="R318" s="454"/>
      <c r="S318" s="454"/>
      <c r="T318" s="454"/>
      <c r="U318" s="456" t="s">
        <v>46</v>
      </c>
      <c r="V318" s="454"/>
      <c r="W318" s="84"/>
    </row>
    <row r="319" spans="1:23" ht="51.95" customHeight="1" thickBot="1">
      <c r="A319" s="431"/>
      <c r="B319" s="595" t="s">
        <v>889</v>
      </c>
      <c r="C319" s="195" t="s">
        <v>890</v>
      </c>
      <c r="D319" s="30" t="s">
        <v>758</v>
      </c>
      <c r="E319" s="64" t="str">
        <f t="shared" si="30"/>
        <v>Health Assessment Questionnaire (HAQ) and Disease Activity Score (DAS28)</v>
      </c>
      <c r="F319" s="133" t="s">
        <v>2</v>
      </c>
      <c r="G319" s="133" t="s">
        <v>73</v>
      </c>
      <c r="H319" s="133" t="s">
        <v>54</v>
      </c>
      <c r="I319" s="164">
        <v>702</v>
      </c>
      <c r="J319" s="171" t="str">
        <f t="shared" si="31"/>
        <v>OLS</v>
      </c>
      <c r="K319" s="149" t="s">
        <v>30</v>
      </c>
      <c r="L319" s="546"/>
      <c r="M319" s="546"/>
      <c r="N319" s="599"/>
      <c r="O319" s="503"/>
      <c r="P319" s="597"/>
      <c r="Q319" s="503"/>
      <c r="R319" s="136"/>
      <c r="S319" s="503"/>
      <c r="T319" s="503"/>
      <c r="U319" s="503"/>
      <c r="V319" s="36"/>
      <c r="W319" s="515"/>
    </row>
    <row r="320" spans="1:23" ht="25.5" customHeight="1" thickBot="1">
      <c r="A320" s="431"/>
      <c r="B320" s="596"/>
      <c r="C320" s="195" t="s">
        <v>890</v>
      </c>
      <c r="D320" s="117" t="s">
        <v>844</v>
      </c>
      <c r="E320" s="140" t="str">
        <f t="shared" si="30"/>
        <v>Health assessment questionnaire (HAQ)</v>
      </c>
      <c r="F320" s="131" t="s">
        <v>2</v>
      </c>
      <c r="G320" s="131" t="s">
        <v>73</v>
      </c>
      <c r="H320" s="58" t="s">
        <v>54</v>
      </c>
      <c r="I320" s="165">
        <f>I319</f>
        <v>702</v>
      </c>
      <c r="J320" s="264" t="str">
        <f t="shared" si="31"/>
        <v>OLS</v>
      </c>
      <c r="K320" s="116" t="s">
        <v>30</v>
      </c>
      <c r="L320" s="548"/>
      <c r="M320" s="548"/>
      <c r="N320" s="594"/>
      <c r="O320" s="504"/>
      <c r="P320" s="598"/>
      <c r="Q320" s="504"/>
      <c r="R320" s="138"/>
      <c r="S320" s="504"/>
      <c r="T320" s="504"/>
      <c r="U320" s="504"/>
      <c r="V320" s="36"/>
      <c r="W320" s="517"/>
    </row>
    <row r="321" spans="1:23" ht="51.95" customHeight="1" thickBot="1">
      <c r="A321" s="431"/>
      <c r="B321" s="241" t="s">
        <v>891</v>
      </c>
      <c r="C321" s="243" t="s">
        <v>892</v>
      </c>
      <c r="D321" s="67" t="s">
        <v>893</v>
      </c>
      <c r="E321" s="185" t="str">
        <f t="shared" si="30"/>
        <v>Bath Ankylosing Disease Activity Index (BASDAI), Bath Ankylosing Spondylitis Functional Index (BASFI)</v>
      </c>
      <c r="F321" s="10" t="s">
        <v>2</v>
      </c>
      <c r="G321" s="10" t="s">
        <v>894</v>
      </c>
      <c r="H321" s="10" t="s">
        <v>54</v>
      </c>
      <c r="I321" s="119">
        <v>5122</v>
      </c>
      <c r="J321" s="197" t="str">
        <f t="shared" si="31"/>
        <v>response mapping; ALDVMM</v>
      </c>
      <c r="K321" s="117"/>
      <c r="L321" s="117"/>
      <c r="M321" s="117"/>
      <c r="N321" s="125"/>
      <c r="O321" s="137"/>
      <c r="P321" s="124"/>
      <c r="Q321" s="137" t="s">
        <v>36</v>
      </c>
      <c r="R321" s="137"/>
      <c r="S321" s="137" t="s">
        <v>46</v>
      </c>
      <c r="T321" s="137"/>
      <c r="U321" s="137"/>
      <c r="V321" s="137"/>
      <c r="W321" s="185"/>
    </row>
    <row r="322" spans="1:23" ht="25.5" customHeight="1">
      <c r="A322" s="431"/>
      <c r="B322" s="595" t="s">
        <v>895</v>
      </c>
      <c r="C322" s="218" t="s">
        <v>896</v>
      </c>
      <c r="D322" s="93" t="s">
        <v>897</v>
      </c>
      <c r="E322" s="236" t="str">
        <f t="shared" si="30"/>
        <v>EORTC QLQ-C30 and QLQ-H&amp;N35</v>
      </c>
      <c r="F322" s="51" t="s">
        <v>44</v>
      </c>
      <c r="G322" s="51" t="s">
        <v>168</v>
      </c>
      <c r="H322" s="51" t="s">
        <v>5</v>
      </c>
      <c r="I322" s="86">
        <v>209</v>
      </c>
      <c r="J322" s="507" t="str">
        <f t="shared" si="31"/>
        <v>OLS; 2-part</v>
      </c>
      <c r="K322" s="93" t="s">
        <v>30</v>
      </c>
      <c r="L322" s="93"/>
      <c r="M322" s="93"/>
      <c r="N322" s="94" t="s">
        <v>33</v>
      </c>
      <c r="O322" s="44"/>
      <c r="P322" s="279"/>
      <c r="Q322" s="44"/>
      <c r="R322" s="44"/>
      <c r="S322" s="44"/>
      <c r="T322" s="44"/>
      <c r="U322" s="44"/>
      <c r="V322" s="44"/>
      <c r="W322" s="515"/>
    </row>
    <row r="323" spans="1:23" ht="39" customHeight="1" thickBot="1">
      <c r="A323" s="431"/>
      <c r="B323" s="596"/>
      <c r="C323" s="102" t="s">
        <v>896</v>
      </c>
      <c r="D323" s="89" t="s">
        <v>897</v>
      </c>
      <c r="E323" s="84" t="s">
        <v>897</v>
      </c>
      <c r="F323" s="135" t="s">
        <v>6</v>
      </c>
      <c r="G323" s="135" t="s">
        <v>168</v>
      </c>
      <c r="H323" s="135" t="s">
        <v>5</v>
      </c>
      <c r="I323" s="168">
        <v>209</v>
      </c>
      <c r="J323" s="508"/>
      <c r="K323" s="93" t="s">
        <v>30</v>
      </c>
      <c r="L323" s="93"/>
      <c r="M323" s="93"/>
      <c r="N323" s="94" t="s">
        <v>33</v>
      </c>
      <c r="O323" s="138"/>
      <c r="P323" s="66"/>
      <c r="Q323" s="138"/>
      <c r="R323" s="138"/>
      <c r="S323" s="138"/>
      <c r="T323" s="138"/>
      <c r="U323" s="138"/>
      <c r="V323" s="138"/>
      <c r="W323" s="517"/>
    </row>
    <row r="324" spans="1:23" ht="51.95" customHeight="1" thickBot="1">
      <c r="B324" s="232" t="s">
        <v>898</v>
      </c>
      <c r="C324" s="235" t="s">
        <v>899</v>
      </c>
      <c r="D324" s="117" t="s">
        <v>102</v>
      </c>
      <c r="E324" s="81" t="str">
        <f t="shared" ref="E324:E330" si="32">D324</f>
        <v>Dermatology Life Quality Index (DLQI)</v>
      </c>
      <c r="F324" s="198" t="s">
        <v>2</v>
      </c>
      <c r="G324" s="79" t="s">
        <v>189</v>
      </c>
      <c r="H324" s="79" t="s">
        <v>64</v>
      </c>
      <c r="I324" s="183">
        <v>2450</v>
      </c>
      <c r="J324" s="264" t="str">
        <f t="shared" ref="J324:J334" si="33">CONCATENATE(IF(K324="","",CONCATENATE(K324,IF(COUNTA(K324:S324)=COUNTA(K324),"","; "))),IF(L324="","",CONCATENATE(L324,IF(COUNTA(K324:S324)=COUNTA(K324:L324),"","; "))),IF(M324="","",CONCATENATE(M324,IF(COUNTA(K324:S324)=COUNTA(K324:M324),"","; "))),IF(N324="","",CONCATENATE(N324,IF(COUNTA(K324:S324)=COUNTA(K324:N324),"","; "))),IF(O324="","",CONCATENATE(O324,IF(COUNTA(K324:S324)=COUNTA(K324:O324),"","; "))),IF(P324="","",CONCATENATE(P324,IF(COUNTA(K324:S324)=COUNTA(K324:P324),"","; "))),IF(Q324="","",CONCATENATE(Q324,IF(COUNTA(K324:S324)=COUNTA(K324:Q324),"","; "))),IF(S324="","",S324))</f>
        <v>OLS</v>
      </c>
      <c r="K324" s="116" t="s">
        <v>30</v>
      </c>
      <c r="L324" s="116"/>
      <c r="M324" s="116"/>
      <c r="N324" s="138"/>
      <c r="O324" s="138"/>
      <c r="P324" s="138"/>
      <c r="Q324" s="211"/>
      <c r="R324" s="211"/>
      <c r="S324" s="138"/>
      <c r="T324" s="138"/>
      <c r="U324" s="211"/>
      <c r="V324" s="211" t="s">
        <v>900</v>
      </c>
      <c r="W324" s="143" t="s">
        <v>900</v>
      </c>
    </row>
    <row r="325" spans="1:23" ht="75" customHeight="1" thickBot="1">
      <c r="B325" s="73" t="s">
        <v>901</v>
      </c>
      <c r="C325" s="110" t="s">
        <v>902</v>
      </c>
      <c r="D325" s="149" t="s">
        <v>903</v>
      </c>
      <c r="E325" s="111" t="str">
        <f t="shared" si="32"/>
        <v>5 visual analogue scales measuring patients’ self-reported mobility, self-care, ability to perform usual activities, pain, and anxiety or depression</v>
      </c>
      <c r="F325" s="10" t="s">
        <v>2</v>
      </c>
      <c r="G325" s="142" t="s">
        <v>904</v>
      </c>
      <c r="H325" s="158" t="s">
        <v>7</v>
      </c>
      <c r="I325" s="19">
        <v>233</v>
      </c>
      <c r="J325" s="197" t="str">
        <f t="shared" si="33"/>
        <v>CLAD; Tobit; GLS with random intercepts</v>
      </c>
      <c r="K325" s="67"/>
      <c r="L325" s="67"/>
      <c r="M325" s="67"/>
      <c r="N325" s="36"/>
      <c r="O325" s="42" t="s">
        <v>34</v>
      </c>
      <c r="P325" s="42" t="s">
        <v>35</v>
      </c>
      <c r="Q325" s="68"/>
      <c r="R325" s="68"/>
      <c r="S325" s="42" t="s">
        <v>905</v>
      </c>
      <c r="T325" s="36"/>
      <c r="U325" s="68"/>
      <c r="V325" s="68"/>
      <c r="W325" s="69"/>
    </row>
    <row r="326" spans="1:23" ht="74.25" customHeight="1" thickBot="1">
      <c r="B326" s="73" t="s">
        <v>906</v>
      </c>
      <c r="C326" s="110" t="s">
        <v>907</v>
      </c>
      <c r="D326" s="149" t="s">
        <v>908</v>
      </c>
      <c r="E326" s="72" t="str">
        <f t="shared" si="32"/>
        <v>HIT-6</v>
      </c>
      <c r="F326" s="10" t="s">
        <v>2</v>
      </c>
      <c r="G326" s="10" t="s">
        <v>99</v>
      </c>
      <c r="H326" s="72" t="s">
        <v>82</v>
      </c>
      <c r="I326" s="19">
        <v>1010</v>
      </c>
      <c r="J326" s="197" t="str">
        <f t="shared" si="33"/>
        <v>OLS; 2-part; Tobit; adjusted limited dependent variable mixture models; mixture beta regression models</v>
      </c>
      <c r="K326" s="67" t="s">
        <v>30</v>
      </c>
      <c r="L326" s="67"/>
      <c r="M326" s="67"/>
      <c r="N326" s="36" t="s">
        <v>33</v>
      </c>
      <c r="O326" s="42"/>
      <c r="P326" s="42" t="s">
        <v>35</v>
      </c>
      <c r="Q326" s="68"/>
      <c r="R326" s="68"/>
      <c r="S326" s="42" t="s">
        <v>909</v>
      </c>
      <c r="T326" s="36"/>
      <c r="U326" s="68"/>
      <c r="V326" s="68"/>
      <c r="W326" s="69"/>
    </row>
    <row r="327" spans="1:23" ht="39" customHeight="1" thickBot="1">
      <c r="A327" s="436"/>
      <c r="B327" s="69" t="s">
        <v>910</v>
      </c>
      <c r="C327" s="141" t="s">
        <v>911</v>
      </c>
      <c r="D327" s="67" t="s">
        <v>813</v>
      </c>
      <c r="E327" s="111" t="str">
        <f t="shared" si="32"/>
        <v>Oxford Hip Score (OHS)</v>
      </c>
      <c r="F327" s="72" t="s">
        <v>2</v>
      </c>
      <c r="G327" s="158" t="s">
        <v>912</v>
      </c>
      <c r="H327" s="158" t="s">
        <v>54</v>
      </c>
      <c r="I327" s="119">
        <f>512+444-37</f>
        <v>919</v>
      </c>
      <c r="J327" s="197" t="str">
        <f t="shared" si="33"/>
        <v>OLS</v>
      </c>
      <c r="K327" s="67" t="s">
        <v>30</v>
      </c>
      <c r="L327" s="67"/>
      <c r="M327" s="67"/>
      <c r="N327" s="36"/>
      <c r="O327" s="36"/>
      <c r="P327" s="36"/>
      <c r="Q327" s="36"/>
      <c r="R327" s="36"/>
      <c r="S327" s="36"/>
      <c r="T327" s="36"/>
      <c r="U327" s="36"/>
      <c r="V327" s="36"/>
      <c r="W327" s="5"/>
    </row>
    <row r="328" spans="1:23" ht="117" customHeight="1" thickBot="1">
      <c r="A328" s="436"/>
      <c r="B328" s="78" t="s">
        <v>913</v>
      </c>
      <c r="C328" s="141" t="s">
        <v>914</v>
      </c>
      <c r="D328" s="115" t="s">
        <v>72</v>
      </c>
      <c r="E328" s="133" t="str">
        <f t="shared" si="32"/>
        <v>Health Assessment Questionnaire (HAQ)</v>
      </c>
      <c r="F328" s="142" t="s">
        <v>2</v>
      </c>
      <c r="G328" s="142" t="s">
        <v>73</v>
      </c>
      <c r="H328" s="142" t="s">
        <v>54</v>
      </c>
      <c r="I328" s="46">
        <v>307</v>
      </c>
      <c r="J328" s="197" t="str">
        <f t="shared" si="33"/>
        <v>Not stated in Tanno paper</v>
      </c>
      <c r="K328" s="67"/>
      <c r="L328" s="67"/>
      <c r="M328" s="67"/>
      <c r="N328" s="36"/>
      <c r="O328" s="36"/>
      <c r="P328" s="36"/>
      <c r="Q328" s="36"/>
      <c r="R328" s="36"/>
      <c r="S328" s="42" t="s">
        <v>915</v>
      </c>
      <c r="T328" s="36"/>
      <c r="U328" s="136"/>
      <c r="V328" s="146" t="s">
        <v>496</v>
      </c>
      <c r="W328" s="147" t="s">
        <v>497</v>
      </c>
    </row>
    <row r="329" spans="1:23" ht="51.95" customHeight="1" thickBot="1">
      <c r="A329" s="436"/>
      <c r="B329" s="259" t="s">
        <v>916</v>
      </c>
      <c r="C329" s="141" t="s">
        <v>917</v>
      </c>
      <c r="D329" s="115" t="s">
        <v>918</v>
      </c>
      <c r="E329" s="142" t="str">
        <f t="shared" si="32"/>
        <v xml:space="preserve">Pruritus visual analog scale (pruritus‐VAS) </v>
      </c>
      <c r="F329" s="10" t="s">
        <v>2</v>
      </c>
      <c r="G329" s="142" t="s">
        <v>919</v>
      </c>
      <c r="H329" s="142" t="s">
        <v>64</v>
      </c>
      <c r="I329" s="19">
        <v>804</v>
      </c>
      <c r="J329" s="197" t="str">
        <f t="shared" si="33"/>
        <v>Multilevel model</v>
      </c>
      <c r="K329" s="67"/>
      <c r="L329" s="67"/>
      <c r="M329" s="67"/>
      <c r="N329" s="36"/>
      <c r="O329" s="36"/>
      <c r="P329" s="36"/>
      <c r="Q329" s="36"/>
      <c r="R329" s="36"/>
      <c r="S329" s="42" t="s">
        <v>575</v>
      </c>
      <c r="T329" s="36"/>
      <c r="U329" s="136"/>
      <c r="V329" s="146"/>
      <c r="W329" s="5"/>
    </row>
    <row r="330" spans="1:23" ht="26.1" customHeight="1" thickBot="1">
      <c r="B330" s="510" t="s">
        <v>920</v>
      </c>
      <c r="C330" s="74" t="s">
        <v>921</v>
      </c>
      <c r="D330" s="87" t="s">
        <v>922</v>
      </c>
      <c r="E330" s="518" t="str">
        <f t="shared" si="32"/>
        <v>Patient Assessment of Constipation quality of life (PAC-QOL) and symptom (PAC-SYM) scores</v>
      </c>
      <c r="F330" s="111" t="s">
        <v>2</v>
      </c>
      <c r="G330" s="111" t="s">
        <v>923</v>
      </c>
      <c r="H330" s="111" t="s">
        <v>12</v>
      </c>
      <c r="I330" s="164">
        <v>5488</v>
      </c>
      <c r="J330" s="171" t="str">
        <f t="shared" si="33"/>
        <v>GLS</v>
      </c>
      <c r="K330" s="67"/>
      <c r="L330" s="67"/>
      <c r="M330" s="67"/>
      <c r="N330" s="36"/>
      <c r="O330" s="36"/>
      <c r="P330" s="36"/>
      <c r="Q330" s="36"/>
      <c r="R330" s="36"/>
      <c r="S330" s="68" t="s">
        <v>924</v>
      </c>
      <c r="T330" s="36"/>
      <c r="U330" s="34"/>
      <c r="V330" s="597" t="s">
        <v>925</v>
      </c>
      <c r="W330" s="510" t="s">
        <v>926</v>
      </c>
    </row>
    <row r="331" spans="1:23" ht="26.1" customHeight="1" thickBot="1">
      <c r="B331" s="511"/>
      <c r="C331" s="235" t="s">
        <v>921</v>
      </c>
      <c r="D331" s="116" t="s">
        <v>922</v>
      </c>
      <c r="E331" s="519"/>
      <c r="F331" s="198" t="s">
        <v>8</v>
      </c>
      <c r="G331" s="79" t="s">
        <v>923</v>
      </c>
      <c r="H331" s="79" t="s">
        <v>12</v>
      </c>
      <c r="I331" s="183">
        <v>5488</v>
      </c>
      <c r="J331" s="264" t="str">
        <f t="shared" si="33"/>
        <v>GLS</v>
      </c>
      <c r="K331" s="67"/>
      <c r="L331" s="67"/>
      <c r="M331" s="67"/>
      <c r="N331" s="36"/>
      <c r="O331" s="36"/>
      <c r="P331" s="36"/>
      <c r="Q331" s="36"/>
      <c r="R331" s="36"/>
      <c r="S331" s="68" t="s">
        <v>924</v>
      </c>
      <c r="T331" s="36"/>
      <c r="U331" s="138"/>
      <c r="V331" s="601"/>
      <c r="W331" s="514"/>
    </row>
    <row r="332" spans="1:23" ht="39" customHeight="1" thickBot="1">
      <c r="B332" s="69" t="s">
        <v>927</v>
      </c>
      <c r="C332" s="70" t="s">
        <v>928</v>
      </c>
      <c r="D332" s="116" t="s">
        <v>72</v>
      </c>
      <c r="E332" s="111" t="str">
        <f t="shared" ref="E332:E340" si="34">D332</f>
        <v>Health Assessment Questionnaire (HAQ)</v>
      </c>
      <c r="F332" s="198" t="s">
        <v>44</v>
      </c>
      <c r="G332" s="72" t="s">
        <v>73</v>
      </c>
      <c r="H332" s="72" t="s">
        <v>54</v>
      </c>
      <c r="I332" s="183">
        <v>130</v>
      </c>
      <c r="J332" s="197" t="str">
        <f t="shared" si="33"/>
        <v>response mapping; beta regression</v>
      </c>
      <c r="K332" s="67"/>
      <c r="L332" s="67"/>
      <c r="M332" s="67"/>
      <c r="N332" s="36"/>
      <c r="O332" s="36"/>
      <c r="P332" s="36"/>
      <c r="Q332" s="68" t="s">
        <v>36</v>
      </c>
      <c r="R332" s="68"/>
      <c r="S332" s="68" t="s">
        <v>60</v>
      </c>
      <c r="T332" s="36"/>
      <c r="U332" s="138"/>
      <c r="V332" s="180"/>
      <c r="W332" s="139"/>
    </row>
    <row r="333" spans="1:23" ht="65.099999999999994" customHeight="1" thickBot="1">
      <c r="B333" s="73" t="s">
        <v>929</v>
      </c>
      <c r="C333" s="70" t="s">
        <v>930</v>
      </c>
      <c r="D333" s="67" t="s">
        <v>626</v>
      </c>
      <c r="E333" s="111" t="str">
        <f t="shared" si="34"/>
        <v>25-item National Eye Institute Visual Functioning Questionnaire (NEI-VFQ-25)</v>
      </c>
      <c r="F333" s="72" t="s">
        <v>2</v>
      </c>
      <c r="G333" s="72" t="s">
        <v>931</v>
      </c>
      <c r="H333" s="72" t="s">
        <v>15</v>
      </c>
      <c r="I333" s="119">
        <v>151</v>
      </c>
      <c r="J333" s="197" t="str">
        <f t="shared" si="33"/>
        <v>OLS; CLAD; Tobit</v>
      </c>
      <c r="K333" s="67" t="s">
        <v>30</v>
      </c>
      <c r="L333" s="67"/>
      <c r="M333" s="67"/>
      <c r="N333" s="36"/>
      <c r="O333" s="68" t="s">
        <v>34</v>
      </c>
      <c r="P333" s="68" t="s">
        <v>35</v>
      </c>
      <c r="Q333" s="68"/>
      <c r="R333" s="68"/>
      <c r="S333" s="68"/>
      <c r="T333" s="36"/>
      <c r="U333" s="36"/>
      <c r="V333" s="36"/>
      <c r="W333" s="5"/>
    </row>
    <row r="334" spans="1:23" ht="39" customHeight="1" thickBot="1">
      <c r="B334" s="526" t="s">
        <v>932</v>
      </c>
      <c r="C334" s="195" t="s">
        <v>933</v>
      </c>
      <c r="D334" s="67" t="s">
        <v>934</v>
      </c>
      <c r="E334" s="111" t="str">
        <f t="shared" si="34"/>
        <v>Clinical Outcomes in Routine Evaluation - Outcome Measure (CORE-OM)</v>
      </c>
      <c r="F334" s="111" t="s">
        <v>44</v>
      </c>
      <c r="G334" s="111" t="s">
        <v>935</v>
      </c>
      <c r="H334" s="111" t="s">
        <v>40</v>
      </c>
      <c r="I334" s="164">
        <v>83</v>
      </c>
      <c r="J334" s="507" t="str">
        <f t="shared" si="33"/>
        <v>OLS; Tobit; cluster regression and multi-level mixed effects</v>
      </c>
      <c r="K334" s="67" t="s">
        <v>30</v>
      </c>
      <c r="L334" s="67"/>
      <c r="M334" s="67"/>
      <c r="N334" s="36"/>
      <c r="O334" s="68"/>
      <c r="P334" s="68" t="s">
        <v>35</v>
      </c>
      <c r="Q334" s="68"/>
      <c r="R334" s="68"/>
      <c r="S334" s="68" t="s">
        <v>936</v>
      </c>
      <c r="T334" s="36"/>
      <c r="U334" s="36"/>
      <c r="V334" s="36"/>
      <c r="W334" s="515"/>
    </row>
    <row r="335" spans="1:23" ht="39" customHeight="1" thickBot="1">
      <c r="B335" s="541"/>
      <c r="C335" s="195" t="s">
        <v>933</v>
      </c>
      <c r="D335" s="67" t="s">
        <v>934</v>
      </c>
      <c r="E335" s="118" t="str">
        <f t="shared" si="34"/>
        <v>Clinical Outcomes in Routine Evaluation - Outcome Measure (CORE-OM)</v>
      </c>
      <c r="F335" s="118" t="s">
        <v>61</v>
      </c>
      <c r="G335" s="118" t="s">
        <v>935</v>
      </c>
      <c r="H335" s="118" t="s">
        <v>40</v>
      </c>
      <c r="I335" s="166">
        <v>83</v>
      </c>
      <c r="J335" s="509"/>
      <c r="K335" s="67" t="s">
        <v>30</v>
      </c>
      <c r="L335" s="67"/>
      <c r="M335" s="67"/>
      <c r="N335" s="36"/>
      <c r="O335" s="68"/>
      <c r="P335" s="68" t="s">
        <v>35</v>
      </c>
      <c r="Q335" s="68"/>
      <c r="R335" s="68"/>
      <c r="S335" s="68" t="s">
        <v>936</v>
      </c>
      <c r="T335" s="36"/>
      <c r="U335" s="36"/>
      <c r="V335" s="36"/>
      <c r="W335" s="516"/>
    </row>
    <row r="336" spans="1:23" ht="39" customHeight="1" thickBot="1">
      <c r="B336" s="541"/>
      <c r="C336" s="195" t="s">
        <v>933</v>
      </c>
      <c r="D336" s="67" t="s">
        <v>937</v>
      </c>
      <c r="E336" s="118" t="str">
        <f t="shared" si="34"/>
        <v>Leeds Dependence Questionnaire (LDQ)</v>
      </c>
      <c r="F336" s="118" t="s">
        <v>44</v>
      </c>
      <c r="G336" s="118" t="s">
        <v>935</v>
      </c>
      <c r="H336" s="118" t="s">
        <v>40</v>
      </c>
      <c r="I336" s="166">
        <v>83</v>
      </c>
      <c r="J336" s="509"/>
      <c r="K336" s="67" t="s">
        <v>30</v>
      </c>
      <c r="L336" s="67"/>
      <c r="M336" s="67"/>
      <c r="N336" s="36"/>
      <c r="O336" s="68"/>
      <c r="P336" s="68" t="s">
        <v>35</v>
      </c>
      <c r="Q336" s="68"/>
      <c r="R336" s="68"/>
      <c r="S336" s="68" t="s">
        <v>936</v>
      </c>
      <c r="T336" s="36"/>
      <c r="U336" s="36"/>
      <c r="V336" s="36"/>
      <c r="W336" s="516"/>
    </row>
    <row r="337" spans="2:23" ht="39" customHeight="1" thickBot="1">
      <c r="B337" s="541"/>
      <c r="C337" s="195" t="s">
        <v>933</v>
      </c>
      <c r="D337" s="67" t="s">
        <v>937</v>
      </c>
      <c r="E337" s="118" t="str">
        <f t="shared" si="34"/>
        <v>Leeds Dependence Questionnaire (LDQ)</v>
      </c>
      <c r="F337" s="118" t="s">
        <v>61</v>
      </c>
      <c r="G337" s="118" t="s">
        <v>935</v>
      </c>
      <c r="H337" s="118" t="s">
        <v>40</v>
      </c>
      <c r="I337" s="166">
        <v>83</v>
      </c>
      <c r="J337" s="509"/>
      <c r="K337" s="67" t="s">
        <v>30</v>
      </c>
      <c r="L337" s="67"/>
      <c r="M337" s="67"/>
      <c r="N337" s="36"/>
      <c r="O337" s="68"/>
      <c r="P337" s="68" t="s">
        <v>35</v>
      </c>
      <c r="Q337" s="68"/>
      <c r="R337" s="68"/>
      <c r="S337" s="68" t="s">
        <v>936</v>
      </c>
      <c r="T337" s="36"/>
      <c r="U337" s="36"/>
      <c r="V337" s="36"/>
      <c r="W337" s="516"/>
    </row>
    <row r="338" spans="2:23" ht="39" customHeight="1" thickBot="1">
      <c r="B338" s="541"/>
      <c r="C338" s="195" t="s">
        <v>933</v>
      </c>
      <c r="D338" s="67" t="s">
        <v>938</v>
      </c>
      <c r="E338" s="118" t="str">
        <f t="shared" si="34"/>
        <v>Treatment Outcomes Profile (TOP)</v>
      </c>
      <c r="F338" s="118" t="s">
        <v>44</v>
      </c>
      <c r="G338" s="118" t="s">
        <v>935</v>
      </c>
      <c r="H338" s="118" t="s">
        <v>40</v>
      </c>
      <c r="I338" s="166">
        <v>83</v>
      </c>
      <c r="J338" s="509"/>
      <c r="K338" s="67" t="s">
        <v>30</v>
      </c>
      <c r="L338" s="67"/>
      <c r="M338" s="67"/>
      <c r="N338" s="36"/>
      <c r="O338" s="68"/>
      <c r="P338" s="68" t="s">
        <v>35</v>
      </c>
      <c r="Q338" s="68"/>
      <c r="R338" s="68"/>
      <c r="S338" s="68" t="s">
        <v>936</v>
      </c>
      <c r="T338" s="36"/>
      <c r="U338" s="36"/>
      <c r="V338" s="36"/>
      <c r="W338" s="516"/>
    </row>
    <row r="339" spans="2:23" ht="39" customHeight="1" thickBot="1">
      <c r="B339" s="527"/>
      <c r="C339" s="195" t="s">
        <v>933</v>
      </c>
      <c r="D339" s="67" t="s">
        <v>938</v>
      </c>
      <c r="E339" s="81" t="str">
        <f t="shared" si="34"/>
        <v>Treatment Outcomes Profile (TOP)</v>
      </c>
      <c r="F339" s="198" t="s">
        <v>61</v>
      </c>
      <c r="G339" s="198" t="s">
        <v>935</v>
      </c>
      <c r="H339" s="198" t="s">
        <v>40</v>
      </c>
      <c r="I339" s="183">
        <v>83</v>
      </c>
      <c r="J339" s="508"/>
      <c r="K339" s="67" t="s">
        <v>30</v>
      </c>
      <c r="L339" s="67"/>
      <c r="M339" s="67"/>
      <c r="N339" s="36"/>
      <c r="O339" s="68"/>
      <c r="P339" s="68" t="s">
        <v>35</v>
      </c>
      <c r="Q339" s="68"/>
      <c r="R339" s="68"/>
      <c r="S339" s="68" t="s">
        <v>936</v>
      </c>
      <c r="T339" s="36"/>
      <c r="U339" s="36"/>
      <c r="V339" s="36"/>
      <c r="W339" s="517"/>
    </row>
    <row r="340" spans="2:23" ht="39" customHeight="1" thickBot="1">
      <c r="B340" s="526" t="s">
        <v>939</v>
      </c>
      <c r="C340" s="99" t="s">
        <v>940</v>
      </c>
      <c r="D340" s="87" t="s">
        <v>941</v>
      </c>
      <c r="E340" s="81" t="str">
        <f t="shared" si="34"/>
        <v>Functional Independence Measure (FIM)</v>
      </c>
      <c r="F340" s="81" t="s">
        <v>2</v>
      </c>
      <c r="G340" s="111" t="s">
        <v>942</v>
      </c>
      <c r="H340" s="111" t="s">
        <v>54</v>
      </c>
      <c r="I340" s="164">
        <v>2135</v>
      </c>
      <c r="J340" s="507" t="str">
        <f t="shared" ref="J340:J354" si="35">CONCATENATE(IF(K340="","",CONCATENATE(K340,IF(COUNTA(K340:S340)=COUNTA(K340),"","; "))),IF(L340="","",CONCATENATE(L340,IF(COUNTA(K340:S340)=COUNTA(K340:L340),"","; "))),IF(M340="","",CONCATENATE(M340,IF(COUNTA(K340:S340)=COUNTA(K340:M340),"","; "))),IF(N340="","",CONCATENATE(N340,IF(COUNTA(K340:S340)=COUNTA(K340:N340),"","; "))),IF(O340="","",CONCATENATE(O340,IF(COUNTA(K340:S340)=COUNTA(K340:O340),"","; "))),IF(P340="","",CONCATENATE(P340,IF(COUNTA(K340:S340)=COUNTA(K340:P340),"","; "))),IF(Q340="","",CONCATENATE(Q340,IF(COUNTA(K340:S340)=COUNTA(K340:Q340),"","; "))),IF(S340="","",S340))</f>
        <v>OLS; Adjusted limited dependent variable mixture models</v>
      </c>
      <c r="K340" s="87" t="s">
        <v>30</v>
      </c>
      <c r="L340" s="87"/>
      <c r="M340" s="87"/>
      <c r="N340" s="34"/>
      <c r="O340" s="127"/>
      <c r="P340" s="127"/>
      <c r="Q340" s="127"/>
      <c r="R340" s="127"/>
      <c r="S340" s="127" t="s">
        <v>943</v>
      </c>
      <c r="T340" s="34"/>
      <c r="U340" s="34"/>
      <c r="V340" s="34"/>
      <c r="W340" s="515"/>
    </row>
    <row r="341" spans="2:23" ht="39" customHeight="1" thickBot="1">
      <c r="B341" s="527"/>
      <c r="C341" s="208" t="s">
        <v>940</v>
      </c>
      <c r="D341" s="116" t="s">
        <v>941</v>
      </c>
      <c r="E341" s="85" t="s">
        <v>941</v>
      </c>
      <c r="F341" s="198" t="s">
        <v>2</v>
      </c>
      <c r="G341" s="198" t="s">
        <v>944</v>
      </c>
      <c r="H341" s="198" t="s">
        <v>7</v>
      </c>
      <c r="I341" s="183">
        <v>677</v>
      </c>
      <c r="J341" s="508" t="str">
        <f t="shared" si="35"/>
        <v>OLS; Adjusted limited dependent variable mixture models</v>
      </c>
      <c r="K341" s="87" t="s">
        <v>30</v>
      </c>
      <c r="L341" s="87"/>
      <c r="M341" s="87"/>
      <c r="N341" s="34"/>
      <c r="O341" s="127"/>
      <c r="P341" s="127"/>
      <c r="Q341" s="127"/>
      <c r="R341" s="127"/>
      <c r="S341" s="127" t="s">
        <v>943</v>
      </c>
      <c r="T341" s="138"/>
      <c r="U341" s="138"/>
      <c r="V341" s="138"/>
      <c r="W341" s="517"/>
    </row>
    <row r="342" spans="2:23" ht="76.5" customHeight="1" thickBot="1">
      <c r="B342" s="207" t="s">
        <v>945</v>
      </c>
      <c r="C342" s="218" t="s">
        <v>946</v>
      </c>
      <c r="D342" s="93" t="s">
        <v>947</v>
      </c>
      <c r="E342" s="72" t="str">
        <f t="shared" ref="E342:E361" si="36">D342</f>
        <v>Best-corrected visual acuity</v>
      </c>
      <c r="F342" s="72" t="s">
        <v>2</v>
      </c>
      <c r="G342" s="72" t="s">
        <v>948</v>
      </c>
      <c r="H342" s="72" t="s">
        <v>15</v>
      </c>
      <c r="I342" s="119">
        <v>2470</v>
      </c>
      <c r="J342" s="197" t="str">
        <f t="shared" si="35"/>
        <v>ALDVMM</v>
      </c>
      <c r="K342" s="87"/>
      <c r="L342" s="87"/>
      <c r="M342" s="87"/>
      <c r="N342" s="34"/>
      <c r="O342" s="127"/>
      <c r="P342" s="127"/>
      <c r="Q342" s="127"/>
      <c r="R342" s="127"/>
      <c r="S342" s="127" t="s">
        <v>46</v>
      </c>
      <c r="T342" s="44"/>
      <c r="U342" s="44"/>
      <c r="V342" s="44"/>
      <c r="W342" s="69" t="s">
        <v>949</v>
      </c>
    </row>
    <row r="343" spans="2:23" ht="65.099999999999994" customHeight="1" thickBot="1">
      <c r="B343" s="398" t="s">
        <v>950</v>
      </c>
      <c r="C343" s="112" t="s">
        <v>951</v>
      </c>
      <c r="D343" s="391" t="s">
        <v>105</v>
      </c>
      <c r="E343" s="72" t="s">
        <v>105</v>
      </c>
      <c r="F343" s="72" t="s">
        <v>44</v>
      </c>
      <c r="G343" s="72" t="s">
        <v>952</v>
      </c>
      <c r="H343" s="72" t="s">
        <v>5</v>
      </c>
      <c r="I343" s="119">
        <v>300</v>
      </c>
      <c r="J343" s="197" t="str">
        <f t="shared" si="35"/>
        <v>OLS</v>
      </c>
      <c r="K343" s="149" t="s">
        <v>30</v>
      </c>
      <c r="L343" s="149"/>
      <c r="M343" s="149"/>
      <c r="N343" s="136"/>
      <c r="O343" s="146"/>
      <c r="P343" s="146"/>
      <c r="Q343" s="146"/>
      <c r="R343" s="146"/>
      <c r="S343" s="146"/>
      <c r="T343" s="137"/>
      <c r="U343" s="137"/>
      <c r="V343" s="137"/>
      <c r="W343" s="69"/>
    </row>
    <row r="344" spans="2:23" ht="39" customHeight="1" thickBot="1">
      <c r="B344" s="69" t="s">
        <v>953</v>
      </c>
      <c r="C344" s="70" t="s">
        <v>954</v>
      </c>
      <c r="D344" s="67" t="s">
        <v>813</v>
      </c>
      <c r="E344" s="111" t="str">
        <f t="shared" si="36"/>
        <v>Oxford Hip Score (OHS)</v>
      </c>
      <c r="F344" s="72" t="s">
        <v>2</v>
      </c>
      <c r="G344" s="72" t="s">
        <v>912</v>
      </c>
      <c r="H344" s="72" t="s">
        <v>54</v>
      </c>
      <c r="I344" s="119">
        <v>3518</v>
      </c>
      <c r="J344" s="197" t="str">
        <f t="shared" si="35"/>
        <v>OLS; 2-part; Response mapping</v>
      </c>
      <c r="K344" s="67" t="s">
        <v>30</v>
      </c>
      <c r="L344" s="67"/>
      <c r="M344" s="67"/>
      <c r="N344" s="68" t="s">
        <v>33</v>
      </c>
      <c r="O344" s="36"/>
      <c r="P344" s="36"/>
      <c r="Q344" s="68" t="s">
        <v>781</v>
      </c>
      <c r="R344" s="68"/>
      <c r="S344" s="36"/>
      <c r="T344" s="36" t="s">
        <v>442</v>
      </c>
      <c r="U344" s="36" t="s">
        <v>955</v>
      </c>
      <c r="V344" s="36" t="s">
        <v>955</v>
      </c>
      <c r="W344" s="69" t="s">
        <v>956</v>
      </c>
    </row>
    <row r="345" spans="2:23" ht="51.95" customHeight="1" thickBot="1">
      <c r="B345" s="69" t="s">
        <v>957</v>
      </c>
      <c r="C345" s="70" t="s">
        <v>958</v>
      </c>
      <c r="D345" s="67" t="s">
        <v>959</v>
      </c>
      <c r="E345" s="111" t="str">
        <f t="shared" si="36"/>
        <v>Physician-rated ulcerative colitis disease activity index (UCDAI)</v>
      </c>
      <c r="F345" s="72" t="s">
        <v>2</v>
      </c>
      <c r="G345" s="72" t="s">
        <v>960</v>
      </c>
      <c r="H345" s="72" t="s">
        <v>12</v>
      </c>
      <c r="I345" s="119">
        <v>326</v>
      </c>
      <c r="J345" s="197" t="str">
        <f t="shared" si="35"/>
        <v>Response mapping</v>
      </c>
      <c r="K345" s="67"/>
      <c r="L345" s="67"/>
      <c r="M345" s="67"/>
      <c r="N345" s="36"/>
      <c r="O345" s="36"/>
      <c r="P345" s="36"/>
      <c r="Q345" s="68" t="s">
        <v>781</v>
      </c>
      <c r="R345" s="68"/>
      <c r="S345" s="36"/>
      <c r="T345" s="68" t="s">
        <v>961</v>
      </c>
      <c r="U345" s="36"/>
      <c r="V345" s="36"/>
      <c r="W345" s="5"/>
    </row>
    <row r="346" spans="2:23" ht="26.1" customHeight="1">
      <c r="B346" s="510" t="s">
        <v>962</v>
      </c>
      <c r="C346" s="74" t="s">
        <v>963</v>
      </c>
      <c r="D346" s="87" t="s">
        <v>295</v>
      </c>
      <c r="E346" s="111" t="str">
        <f t="shared" si="36"/>
        <v>Oxford Knee Score (OKS)</v>
      </c>
      <c r="F346" s="111" t="s">
        <v>2</v>
      </c>
      <c r="G346" s="111" t="s">
        <v>296</v>
      </c>
      <c r="H346" s="111" t="s">
        <v>54</v>
      </c>
      <c r="I346" s="164">
        <v>290893</v>
      </c>
      <c r="J346" s="171" t="str">
        <f t="shared" si="35"/>
        <v>OLS; 2-part; Tobit</v>
      </c>
      <c r="K346" s="87" t="s">
        <v>30</v>
      </c>
      <c r="L346" s="87"/>
      <c r="M346" s="87"/>
      <c r="N346" s="34" t="s">
        <v>33</v>
      </c>
      <c r="O346" s="34"/>
      <c r="P346" s="34" t="s">
        <v>35</v>
      </c>
      <c r="Q346" s="127"/>
      <c r="R346" s="127"/>
      <c r="S346" s="34"/>
      <c r="T346" s="127"/>
      <c r="U346" s="34"/>
      <c r="V346" s="34"/>
      <c r="W346" s="535" t="s">
        <v>964</v>
      </c>
    </row>
    <row r="347" spans="2:23" ht="26.1" customHeight="1" thickBot="1">
      <c r="B347" s="582"/>
      <c r="C347" s="210" t="s">
        <v>963</v>
      </c>
      <c r="D347" s="80" t="s">
        <v>813</v>
      </c>
      <c r="E347" s="118" t="str">
        <f t="shared" si="36"/>
        <v>Oxford Hip Score (OHS)</v>
      </c>
      <c r="F347" s="118" t="s">
        <v>2</v>
      </c>
      <c r="G347" s="118" t="s">
        <v>965</v>
      </c>
      <c r="H347" s="118" t="s">
        <v>54</v>
      </c>
      <c r="I347" s="166">
        <v>271045</v>
      </c>
      <c r="J347" s="174" t="str">
        <f t="shared" si="35"/>
        <v>OLS; 2-part; Tobit</v>
      </c>
      <c r="K347" s="80" t="s">
        <v>30</v>
      </c>
      <c r="L347" s="80"/>
      <c r="M347" s="80"/>
      <c r="N347" s="35" t="s">
        <v>33</v>
      </c>
      <c r="O347" s="35"/>
      <c r="P347" s="35" t="s">
        <v>35</v>
      </c>
      <c r="Q347" s="123"/>
      <c r="R347" s="123"/>
      <c r="S347" s="35"/>
      <c r="T347" s="123"/>
      <c r="U347" s="35"/>
      <c r="V347" s="35"/>
      <c r="W347" s="618"/>
    </row>
    <row r="348" spans="2:23" ht="39" customHeight="1">
      <c r="B348" s="582"/>
      <c r="C348" s="210" t="s">
        <v>966</v>
      </c>
      <c r="D348" s="80" t="s">
        <v>967</v>
      </c>
      <c r="E348" s="118" t="str">
        <f t="shared" si="36"/>
        <v>Western Ontario and McMaster Universities Arthritis Index (WOMAC)</v>
      </c>
      <c r="F348" s="118" t="s">
        <v>2</v>
      </c>
      <c r="G348" s="118" t="s">
        <v>296</v>
      </c>
      <c r="H348" s="118" t="s">
        <v>54</v>
      </c>
      <c r="I348" s="166">
        <v>978</v>
      </c>
      <c r="J348" s="174" t="str">
        <f t="shared" si="35"/>
        <v>OLS; 2-part; Tobit</v>
      </c>
      <c r="K348" s="80" t="s">
        <v>30</v>
      </c>
      <c r="L348" s="80"/>
      <c r="M348" s="80"/>
      <c r="N348" s="35" t="s">
        <v>33</v>
      </c>
      <c r="O348" s="35"/>
      <c r="P348" s="35" t="s">
        <v>35</v>
      </c>
      <c r="Q348" s="123"/>
      <c r="R348" s="123"/>
      <c r="S348" s="35"/>
      <c r="T348" s="123"/>
      <c r="U348" s="35"/>
      <c r="V348" s="35"/>
      <c r="W348" s="510" t="s">
        <v>968</v>
      </c>
    </row>
    <row r="349" spans="2:23" ht="39" customHeight="1">
      <c r="B349" s="582"/>
      <c r="C349" s="210" t="s">
        <v>966</v>
      </c>
      <c r="D349" s="80" t="s">
        <v>967</v>
      </c>
      <c r="E349" s="118" t="str">
        <f t="shared" si="36"/>
        <v>Western Ontario and McMaster Universities Arthritis Index (WOMAC)</v>
      </c>
      <c r="F349" s="118" t="s">
        <v>2</v>
      </c>
      <c r="G349" s="118" t="s">
        <v>965</v>
      </c>
      <c r="H349" s="118" t="s">
        <v>54</v>
      </c>
      <c r="I349" s="166">
        <v>1067</v>
      </c>
      <c r="J349" s="174" t="str">
        <f t="shared" si="35"/>
        <v>OLS; 2-part; Tobit; OLS; 2-part; Tobit</v>
      </c>
      <c r="K349" s="174" t="str">
        <f>CONCATENATE(IF(L349="","",CONCATENATE(L349,IF(COUNTA(L349:T349)=COUNTA(L349),"","; "))),IF(M349="","",CONCATENATE(M349,IF(COUNTA(L349:T349)=COUNTA(L349:M349),"","; "))),IF(N349="","",CONCATENATE(N349,IF(COUNTA(L349:T349)=COUNTA(L349:N349),"","; "))),IF(O349="","",CONCATENATE(O349,IF(COUNTA(L349:T349)=COUNTA(L349:O349),"","; "))),IF(P349="","",CONCATENATE(P349,IF(COUNTA(L349:T349)=COUNTA(L349:P349),"","; "))),IF(Q349="","",CONCATENATE(Q349,IF(COUNTA(L349:T349)=COUNTA(L349:Q349),"","; "))),IF(S349="","",CONCATENATE(S349,IF(COUNTA(L349:T349)=COUNTA(L349:S349),"","; "))),IF(T349="","",T349))</f>
        <v>OLS; 2-part; Tobit</v>
      </c>
      <c r="L349" s="80" t="s">
        <v>30</v>
      </c>
      <c r="M349" s="80"/>
      <c r="N349" s="80"/>
      <c r="O349" s="35" t="s">
        <v>33</v>
      </c>
      <c r="P349" s="35"/>
      <c r="Q349" s="35" t="s">
        <v>35</v>
      </c>
      <c r="R349" s="35"/>
      <c r="S349" s="35"/>
      <c r="T349" s="123"/>
      <c r="U349" s="35"/>
      <c r="V349" s="35"/>
      <c r="W349" s="511"/>
    </row>
    <row r="350" spans="2:23" ht="26.1" customHeight="1" thickBot="1">
      <c r="B350" s="612"/>
      <c r="C350" s="221" t="s">
        <v>966</v>
      </c>
      <c r="D350" s="116" t="s">
        <v>299</v>
      </c>
      <c r="E350" s="81" t="str">
        <f t="shared" si="36"/>
        <v>SF-12</v>
      </c>
      <c r="F350" s="79" t="s">
        <v>2</v>
      </c>
      <c r="G350" s="79" t="s">
        <v>296</v>
      </c>
      <c r="H350" s="79" t="s">
        <v>54</v>
      </c>
      <c r="I350" s="165">
        <v>19410</v>
      </c>
      <c r="J350" s="264" t="str">
        <f t="shared" si="35"/>
        <v>OLS; GLM; 2-part; Tobit</v>
      </c>
      <c r="K350" s="116" t="s">
        <v>30</v>
      </c>
      <c r="L350" s="116" t="s">
        <v>31</v>
      </c>
      <c r="M350" s="116"/>
      <c r="N350" s="138" t="s">
        <v>33</v>
      </c>
      <c r="O350" s="138"/>
      <c r="P350" s="138" t="s">
        <v>35</v>
      </c>
      <c r="Q350" s="211"/>
      <c r="R350" s="211"/>
      <c r="S350" s="138"/>
      <c r="T350" s="211"/>
      <c r="U350" s="138"/>
      <c r="V350" s="138"/>
      <c r="W350" s="512"/>
    </row>
    <row r="351" spans="2:23" ht="26.1" customHeight="1" thickBot="1">
      <c r="B351" s="510" t="s">
        <v>969</v>
      </c>
      <c r="C351" s="70" t="s">
        <v>970</v>
      </c>
      <c r="D351" s="67" t="s">
        <v>971</v>
      </c>
      <c r="E351" s="111" t="str">
        <f t="shared" si="36"/>
        <v>EORTC QLQ-C30 and QLQ-MY20</v>
      </c>
      <c r="F351" s="133" t="s">
        <v>2</v>
      </c>
      <c r="G351" s="133" t="s">
        <v>670</v>
      </c>
      <c r="H351" s="133" t="s">
        <v>5</v>
      </c>
      <c r="I351" s="12">
        <v>154</v>
      </c>
      <c r="J351" s="171" t="str">
        <f t="shared" si="35"/>
        <v>OLS</v>
      </c>
      <c r="K351" s="29" t="s">
        <v>30</v>
      </c>
      <c r="L351" s="67"/>
      <c r="M351" s="67"/>
      <c r="N351" s="36"/>
      <c r="O351" s="36"/>
      <c r="P351" s="36"/>
      <c r="Q351" s="68"/>
      <c r="R351" s="68"/>
      <c r="S351" s="36"/>
      <c r="T351" s="68"/>
      <c r="U351" s="36" t="s">
        <v>787</v>
      </c>
      <c r="V351" s="68" t="s">
        <v>685</v>
      </c>
      <c r="W351" s="510" t="s">
        <v>972</v>
      </c>
    </row>
    <row r="352" spans="2:23" ht="26.1" customHeight="1" thickBot="1">
      <c r="B352" s="512"/>
      <c r="C352" s="70" t="s">
        <v>970</v>
      </c>
      <c r="D352" s="67" t="s">
        <v>105</v>
      </c>
      <c r="E352" s="81" t="str">
        <f t="shared" si="36"/>
        <v>EORTC QLQ-C30</v>
      </c>
      <c r="F352" s="132" t="s">
        <v>2</v>
      </c>
      <c r="G352" s="132" t="s">
        <v>670</v>
      </c>
      <c r="H352" s="132" t="s">
        <v>5</v>
      </c>
      <c r="I352" s="105">
        <v>154</v>
      </c>
      <c r="J352" s="264" t="str">
        <f t="shared" si="35"/>
        <v>OLS</v>
      </c>
      <c r="K352" s="29" t="s">
        <v>30</v>
      </c>
      <c r="L352" s="67"/>
      <c r="M352" s="67"/>
      <c r="N352" s="36"/>
      <c r="O352" s="36"/>
      <c r="P352" s="36"/>
      <c r="Q352" s="68"/>
      <c r="R352" s="68"/>
      <c r="S352" s="36"/>
      <c r="T352" s="68"/>
      <c r="U352" s="36"/>
      <c r="V352" s="68"/>
      <c r="W352" s="512"/>
    </row>
    <row r="353" spans="1:23" ht="65.099999999999994" customHeight="1" thickBot="1">
      <c r="B353" s="73" t="s">
        <v>973</v>
      </c>
      <c r="C353" s="70" t="s">
        <v>974</v>
      </c>
      <c r="D353" s="67" t="s">
        <v>975</v>
      </c>
      <c r="E353" s="111" t="str">
        <f t="shared" si="36"/>
        <v>Patient-reported outcomes measurement information system (PROMIS)</v>
      </c>
      <c r="F353" s="72" t="s">
        <v>2</v>
      </c>
      <c r="G353" s="72" t="s">
        <v>976</v>
      </c>
      <c r="H353" s="72" t="s">
        <v>80</v>
      </c>
      <c r="I353" s="119">
        <v>6973</v>
      </c>
      <c r="J353" s="197" t="str">
        <f t="shared" si="35"/>
        <v>OLS</v>
      </c>
      <c r="K353" s="67" t="s">
        <v>30</v>
      </c>
      <c r="L353" s="67"/>
      <c r="M353" s="67"/>
      <c r="N353" s="36"/>
      <c r="O353" s="36"/>
      <c r="P353" s="36"/>
      <c r="Q353" s="68"/>
      <c r="R353" s="68"/>
      <c r="S353" s="36"/>
      <c r="T353" s="36"/>
      <c r="U353" s="36"/>
      <c r="V353" s="36"/>
      <c r="W353" s="69" t="s">
        <v>977</v>
      </c>
    </row>
    <row r="354" spans="1:23" ht="12.95" customHeight="1" thickBot="1">
      <c r="A354" s="436"/>
      <c r="B354" s="526" t="s">
        <v>978</v>
      </c>
      <c r="C354" s="70" t="s">
        <v>609</v>
      </c>
      <c r="D354" s="67" t="s">
        <v>6</v>
      </c>
      <c r="E354" s="158" t="str">
        <f t="shared" si="36"/>
        <v>HUI3</v>
      </c>
      <c r="F354" s="158" t="s">
        <v>44</v>
      </c>
      <c r="G354" s="518" t="s">
        <v>979</v>
      </c>
      <c r="H354" s="158" t="s">
        <v>80</v>
      </c>
      <c r="I354" s="46">
        <v>6415</v>
      </c>
      <c r="J354" s="507" t="str">
        <f t="shared" si="35"/>
        <v>OLS; GLM; CLAD; geometric mean squares (GMS); MM-estimator</v>
      </c>
      <c r="K354" s="29" t="s">
        <v>30</v>
      </c>
      <c r="L354" s="29" t="s">
        <v>31</v>
      </c>
      <c r="M354" s="67"/>
      <c r="N354" s="36"/>
      <c r="O354" s="42" t="s">
        <v>34</v>
      </c>
      <c r="P354" s="36"/>
      <c r="Q354" s="68"/>
      <c r="R354" s="68"/>
      <c r="S354" s="68" t="s">
        <v>980</v>
      </c>
      <c r="T354" s="36"/>
      <c r="U354" s="36"/>
      <c r="V354" s="36"/>
      <c r="W354" s="510" t="s">
        <v>981</v>
      </c>
    </row>
    <row r="355" spans="1:23" ht="12.95" customHeight="1" thickBot="1">
      <c r="B355" s="541"/>
      <c r="C355" s="70" t="s">
        <v>609</v>
      </c>
      <c r="D355" s="67" t="s">
        <v>8</v>
      </c>
      <c r="E355" s="118" t="str">
        <f t="shared" si="36"/>
        <v>SF-6D</v>
      </c>
      <c r="F355" s="118" t="s">
        <v>44</v>
      </c>
      <c r="G355" s="538"/>
      <c r="H355" s="118" t="s">
        <v>80</v>
      </c>
      <c r="I355" s="166">
        <v>6415</v>
      </c>
      <c r="J355" s="509"/>
      <c r="K355" s="29" t="s">
        <v>30</v>
      </c>
      <c r="L355" s="29" t="s">
        <v>31</v>
      </c>
      <c r="M355" s="67"/>
      <c r="N355" s="36"/>
      <c r="O355" s="42" t="s">
        <v>34</v>
      </c>
      <c r="P355" s="36"/>
      <c r="Q355" s="68"/>
      <c r="R355" s="68"/>
      <c r="S355" s="68" t="s">
        <v>980</v>
      </c>
      <c r="T355" s="36"/>
      <c r="U355" s="36"/>
      <c r="V355" s="36"/>
      <c r="W355" s="511"/>
    </row>
    <row r="356" spans="1:23" ht="12.95" customHeight="1" thickBot="1">
      <c r="B356" s="541"/>
      <c r="C356" s="70" t="s">
        <v>609</v>
      </c>
      <c r="D356" s="67" t="s">
        <v>11</v>
      </c>
      <c r="E356" s="118" t="str">
        <f t="shared" si="36"/>
        <v>15D</v>
      </c>
      <c r="F356" s="118" t="s">
        <v>44</v>
      </c>
      <c r="G356" s="538"/>
      <c r="H356" s="118" t="s">
        <v>80</v>
      </c>
      <c r="I356" s="166">
        <v>6415</v>
      </c>
      <c r="J356" s="509"/>
      <c r="K356" s="29" t="s">
        <v>30</v>
      </c>
      <c r="L356" s="29" t="s">
        <v>31</v>
      </c>
      <c r="M356" s="67"/>
      <c r="N356" s="36"/>
      <c r="O356" s="42" t="s">
        <v>34</v>
      </c>
      <c r="P356" s="36"/>
      <c r="Q356" s="68"/>
      <c r="R356" s="68"/>
      <c r="S356" s="68" t="s">
        <v>980</v>
      </c>
      <c r="T356" s="36"/>
      <c r="U356" s="36"/>
      <c r="V356" s="36"/>
      <c r="W356" s="511"/>
    </row>
    <row r="357" spans="1:23" ht="12.95" customHeight="1" thickBot="1">
      <c r="B357" s="541"/>
      <c r="C357" s="70" t="s">
        <v>609</v>
      </c>
      <c r="D357" s="67" t="s">
        <v>39</v>
      </c>
      <c r="E357" s="118" t="str">
        <f t="shared" si="36"/>
        <v>QWB</v>
      </c>
      <c r="F357" s="118" t="s">
        <v>44</v>
      </c>
      <c r="G357" s="538"/>
      <c r="H357" s="118" t="s">
        <v>80</v>
      </c>
      <c r="I357" s="13">
        <v>4461</v>
      </c>
      <c r="J357" s="509"/>
      <c r="K357" s="29" t="s">
        <v>30</v>
      </c>
      <c r="L357" s="29" t="s">
        <v>31</v>
      </c>
      <c r="M357" s="67"/>
      <c r="N357" s="36"/>
      <c r="O357" s="42" t="s">
        <v>34</v>
      </c>
      <c r="P357" s="36"/>
      <c r="Q357" s="68"/>
      <c r="R357" s="68"/>
      <c r="S357" s="68" t="s">
        <v>980</v>
      </c>
      <c r="T357" s="36"/>
      <c r="U357" s="36"/>
      <c r="V357" s="36"/>
      <c r="W357" s="511"/>
    </row>
    <row r="358" spans="1:23" ht="12.95" customHeight="1" thickBot="1">
      <c r="B358" s="541"/>
      <c r="C358" s="70" t="s">
        <v>609</v>
      </c>
      <c r="D358" s="67" t="s">
        <v>14</v>
      </c>
      <c r="E358" s="118" t="str">
        <f t="shared" si="36"/>
        <v>AQoL-4D</v>
      </c>
      <c r="F358" s="118" t="s">
        <v>44</v>
      </c>
      <c r="G358" s="538"/>
      <c r="H358" s="118" t="s">
        <v>80</v>
      </c>
      <c r="I358" s="166" t="s">
        <v>982</v>
      </c>
      <c r="J358" s="509"/>
      <c r="K358" s="29" t="s">
        <v>30</v>
      </c>
      <c r="L358" s="29" t="s">
        <v>31</v>
      </c>
      <c r="M358" s="67"/>
      <c r="N358" s="36"/>
      <c r="O358" s="42" t="s">
        <v>34</v>
      </c>
      <c r="P358" s="36"/>
      <c r="Q358" s="68"/>
      <c r="R358" s="68"/>
      <c r="S358" s="68" t="s">
        <v>980</v>
      </c>
      <c r="T358" s="36"/>
      <c r="U358" s="36"/>
      <c r="V358" s="36"/>
      <c r="W358" s="511"/>
    </row>
    <row r="359" spans="1:23" ht="12.95" customHeight="1" thickBot="1">
      <c r="B359" s="541"/>
      <c r="C359" s="70" t="s">
        <v>609</v>
      </c>
      <c r="D359" s="67" t="s">
        <v>25</v>
      </c>
      <c r="E359" s="118" t="str">
        <f t="shared" si="36"/>
        <v>AQoL-8D</v>
      </c>
      <c r="F359" s="118" t="s">
        <v>44</v>
      </c>
      <c r="G359" s="538"/>
      <c r="H359" s="118" t="s">
        <v>80</v>
      </c>
      <c r="I359" s="166">
        <v>6415</v>
      </c>
      <c r="J359" s="509"/>
      <c r="K359" s="29" t="s">
        <v>30</v>
      </c>
      <c r="L359" s="29" t="s">
        <v>31</v>
      </c>
      <c r="M359" s="67"/>
      <c r="N359" s="36"/>
      <c r="O359" s="42" t="s">
        <v>34</v>
      </c>
      <c r="P359" s="36"/>
      <c r="Q359" s="68"/>
      <c r="R359" s="68"/>
      <c r="S359" s="68" t="s">
        <v>980</v>
      </c>
      <c r="T359" s="36"/>
      <c r="U359" s="36"/>
      <c r="V359" s="36"/>
      <c r="W359" s="511"/>
    </row>
    <row r="360" spans="1:23" ht="12.95" customHeight="1" thickBot="1">
      <c r="B360" s="541"/>
      <c r="C360" s="70" t="s">
        <v>609</v>
      </c>
      <c r="D360" s="67" t="s">
        <v>983</v>
      </c>
      <c r="E360" s="118" t="str">
        <f t="shared" si="36"/>
        <v>Personal Wellbeing Index (PWI)</v>
      </c>
      <c r="F360" s="118" t="s">
        <v>44</v>
      </c>
      <c r="G360" s="538"/>
      <c r="H360" s="118" t="s">
        <v>80</v>
      </c>
      <c r="I360" s="166" t="s">
        <v>982</v>
      </c>
      <c r="J360" s="509"/>
      <c r="K360" s="29" t="s">
        <v>30</v>
      </c>
      <c r="L360" s="29" t="s">
        <v>31</v>
      </c>
      <c r="M360" s="67"/>
      <c r="N360" s="36"/>
      <c r="O360" s="42" t="s">
        <v>34</v>
      </c>
      <c r="P360" s="36"/>
      <c r="Q360" s="68"/>
      <c r="R360" s="68"/>
      <c r="S360" s="68" t="s">
        <v>980</v>
      </c>
      <c r="T360" s="36"/>
      <c r="U360" s="36"/>
      <c r="V360" s="36"/>
      <c r="W360" s="511"/>
    </row>
    <row r="361" spans="1:23" ht="12.95" customHeight="1" thickBot="1">
      <c r="B361" s="541"/>
      <c r="C361" s="70" t="s">
        <v>609</v>
      </c>
      <c r="D361" s="67" t="s">
        <v>984</v>
      </c>
      <c r="E361" s="118" t="str">
        <f t="shared" si="36"/>
        <v>Satisfaction with Life Survey (SWLS)</v>
      </c>
      <c r="F361" s="118" t="s">
        <v>44</v>
      </c>
      <c r="G361" s="538"/>
      <c r="H361" s="118" t="s">
        <v>80</v>
      </c>
      <c r="I361" s="166" t="s">
        <v>982</v>
      </c>
      <c r="J361" s="509"/>
      <c r="K361" s="29" t="s">
        <v>30</v>
      </c>
      <c r="L361" s="29" t="s">
        <v>31</v>
      </c>
      <c r="M361" s="67"/>
      <c r="N361" s="36"/>
      <c r="O361" s="42" t="s">
        <v>34</v>
      </c>
      <c r="P361" s="36"/>
      <c r="Q361" s="68"/>
      <c r="R361" s="68"/>
      <c r="S361" s="68" t="s">
        <v>980</v>
      </c>
      <c r="T361" s="36"/>
      <c r="U361" s="36"/>
      <c r="V361" s="36"/>
      <c r="W361" s="511"/>
    </row>
    <row r="362" spans="1:23" ht="12.95" customHeight="1" thickBot="1">
      <c r="B362" s="541"/>
      <c r="C362" s="70" t="s">
        <v>609</v>
      </c>
      <c r="D362" s="67" t="s">
        <v>44</v>
      </c>
      <c r="E362" s="118" t="s">
        <v>44</v>
      </c>
      <c r="F362" s="118" t="s">
        <v>6</v>
      </c>
      <c r="G362" s="538"/>
      <c r="H362" s="118" t="s">
        <v>80</v>
      </c>
      <c r="I362" s="166">
        <v>6415</v>
      </c>
      <c r="J362" s="509"/>
      <c r="K362" s="29" t="s">
        <v>30</v>
      </c>
      <c r="L362" s="29" t="s">
        <v>31</v>
      </c>
      <c r="M362" s="67"/>
      <c r="N362" s="36"/>
      <c r="O362" s="42" t="s">
        <v>34</v>
      </c>
      <c r="P362" s="36"/>
      <c r="Q362" s="68"/>
      <c r="R362" s="68"/>
      <c r="S362" s="68" t="s">
        <v>980</v>
      </c>
      <c r="T362" s="36"/>
      <c r="U362" s="36"/>
      <c r="V362" s="36"/>
      <c r="W362" s="511"/>
    </row>
    <row r="363" spans="1:23" ht="12.95" customHeight="1" thickBot="1">
      <c r="B363" s="541"/>
      <c r="C363" s="70" t="s">
        <v>609</v>
      </c>
      <c r="D363" s="67" t="s">
        <v>8</v>
      </c>
      <c r="E363" s="118" t="str">
        <f t="shared" ref="E363:E369" si="37">D363</f>
        <v>SF-6D</v>
      </c>
      <c r="F363" s="118" t="s">
        <v>6</v>
      </c>
      <c r="G363" s="538"/>
      <c r="H363" s="118" t="s">
        <v>80</v>
      </c>
      <c r="I363" s="166">
        <v>6415</v>
      </c>
      <c r="J363" s="509"/>
      <c r="K363" s="29" t="s">
        <v>30</v>
      </c>
      <c r="L363" s="29" t="s">
        <v>31</v>
      </c>
      <c r="M363" s="67"/>
      <c r="N363" s="36"/>
      <c r="O363" s="42" t="s">
        <v>34</v>
      </c>
      <c r="P363" s="36"/>
      <c r="Q363" s="68"/>
      <c r="R363" s="68"/>
      <c r="S363" s="68" t="s">
        <v>980</v>
      </c>
      <c r="T363" s="36"/>
      <c r="U363" s="36"/>
      <c r="V363" s="36"/>
      <c r="W363" s="511"/>
    </row>
    <row r="364" spans="1:23" ht="12.95" customHeight="1" thickBot="1">
      <c r="B364" s="541"/>
      <c r="C364" s="70" t="s">
        <v>609</v>
      </c>
      <c r="D364" s="67" t="s">
        <v>11</v>
      </c>
      <c r="E364" s="118" t="str">
        <f t="shared" si="37"/>
        <v>15D</v>
      </c>
      <c r="F364" s="118" t="s">
        <v>6</v>
      </c>
      <c r="G364" s="538"/>
      <c r="H364" s="118" t="s">
        <v>80</v>
      </c>
      <c r="I364" s="166">
        <v>6415</v>
      </c>
      <c r="J364" s="509"/>
      <c r="K364" s="29" t="s">
        <v>30</v>
      </c>
      <c r="L364" s="29" t="s">
        <v>31</v>
      </c>
      <c r="M364" s="67"/>
      <c r="N364" s="36"/>
      <c r="O364" s="42" t="s">
        <v>34</v>
      </c>
      <c r="P364" s="36"/>
      <c r="Q364" s="68"/>
      <c r="R364" s="68"/>
      <c r="S364" s="68" t="s">
        <v>980</v>
      </c>
      <c r="T364" s="36"/>
      <c r="U364" s="36"/>
      <c r="V364" s="36"/>
      <c r="W364" s="511"/>
    </row>
    <row r="365" spans="1:23" ht="12.95" customHeight="1" thickBot="1">
      <c r="B365" s="541"/>
      <c r="C365" s="70" t="s">
        <v>609</v>
      </c>
      <c r="D365" s="67" t="s">
        <v>39</v>
      </c>
      <c r="E365" s="118" t="str">
        <f t="shared" si="37"/>
        <v>QWB</v>
      </c>
      <c r="F365" s="118" t="s">
        <v>6</v>
      </c>
      <c r="G365" s="538"/>
      <c r="H365" s="118" t="s">
        <v>80</v>
      </c>
      <c r="I365" s="13">
        <v>4461</v>
      </c>
      <c r="J365" s="509"/>
      <c r="K365" s="29" t="s">
        <v>30</v>
      </c>
      <c r="L365" s="29" t="s">
        <v>31</v>
      </c>
      <c r="M365" s="67"/>
      <c r="N365" s="36"/>
      <c r="O365" s="42" t="s">
        <v>34</v>
      </c>
      <c r="P365" s="36"/>
      <c r="Q365" s="68"/>
      <c r="R365" s="68"/>
      <c r="S365" s="68" t="s">
        <v>980</v>
      </c>
      <c r="T365" s="36"/>
      <c r="U365" s="36"/>
      <c r="V365" s="36"/>
      <c r="W365" s="511"/>
    </row>
    <row r="366" spans="1:23" ht="12.95" customHeight="1" thickBot="1">
      <c r="B366" s="541"/>
      <c r="C366" s="70" t="s">
        <v>609</v>
      </c>
      <c r="D366" s="67" t="s">
        <v>14</v>
      </c>
      <c r="E366" s="118" t="str">
        <f t="shared" si="37"/>
        <v>AQoL-4D</v>
      </c>
      <c r="F366" s="118" t="s">
        <v>6</v>
      </c>
      <c r="G366" s="538"/>
      <c r="H366" s="118" t="s">
        <v>80</v>
      </c>
      <c r="I366" s="166" t="s">
        <v>982</v>
      </c>
      <c r="J366" s="509"/>
      <c r="K366" s="29" t="s">
        <v>30</v>
      </c>
      <c r="L366" s="29" t="s">
        <v>31</v>
      </c>
      <c r="M366" s="67"/>
      <c r="N366" s="36"/>
      <c r="O366" s="42" t="s">
        <v>34</v>
      </c>
      <c r="P366" s="36"/>
      <c r="Q366" s="68"/>
      <c r="R366" s="68"/>
      <c r="S366" s="68" t="s">
        <v>980</v>
      </c>
      <c r="T366" s="36"/>
      <c r="U366" s="36"/>
      <c r="V366" s="36"/>
      <c r="W366" s="511"/>
    </row>
    <row r="367" spans="1:23" ht="12.95" customHeight="1" thickBot="1">
      <c r="B367" s="541"/>
      <c r="C367" s="70" t="s">
        <v>609</v>
      </c>
      <c r="D367" s="67" t="s">
        <v>25</v>
      </c>
      <c r="E367" s="118" t="str">
        <f t="shared" si="37"/>
        <v>AQoL-8D</v>
      </c>
      <c r="F367" s="118" t="s">
        <v>6</v>
      </c>
      <c r="G367" s="538"/>
      <c r="H367" s="118" t="s">
        <v>80</v>
      </c>
      <c r="I367" s="166">
        <v>6415</v>
      </c>
      <c r="J367" s="509"/>
      <c r="K367" s="29" t="s">
        <v>30</v>
      </c>
      <c r="L367" s="29" t="s">
        <v>31</v>
      </c>
      <c r="M367" s="67"/>
      <c r="N367" s="36"/>
      <c r="O367" s="42" t="s">
        <v>34</v>
      </c>
      <c r="P367" s="36"/>
      <c r="Q367" s="68"/>
      <c r="R367" s="68"/>
      <c r="S367" s="68" t="s">
        <v>980</v>
      </c>
      <c r="T367" s="36"/>
      <c r="U367" s="36"/>
      <c r="V367" s="36"/>
      <c r="W367" s="511"/>
    </row>
    <row r="368" spans="1:23" ht="12.95" customHeight="1" thickBot="1">
      <c r="B368" s="541"/>
      <c r="C368" s="70" t="s">
        <v>609</v>
      </c>
      <c r="D368" s="67" t="s">
        <v>983</v>
      </c>
      <c r="E368" s="118" t="str">
        <f t="shared" si="37"/>
        <v>Personal Wellbeing Index (PWI)</v>
      </c>
      <c r="F368" s="118" t="s">
        <v>6</v>
      </c>
      <c r="G368" s="538"/>
      <c r="H368" s="118" t="s">
        <v>80</v>
      </c>
      <c r="I368" s="166" t="s">
        <v>982</v>
      </c>
      <c r="J368" s="509"/>
      <c r="K368" s="29" t="s">
        <v>30</v>
      </c>
      <c r="L368" s="29" t="s">
        <v>31</v>
      </c>
      <c r="M368" s="67"/>
      <c r="N368" s="36"/>
      <c r="O368" s="42" t="s">
        <v>34</v>
      </c>
      <c r="P368" s="36"/>
      <c r="Q368" s="68"/>
      <c r="R368" s="68"/>
      <c r="S368" s="68" t="s">
        <v>980</v>
      </c>
      <c r="T368" s="36"/>
      <c r="U368" s="36"/>
      <c r="V368" s="36"/>
      <c r="W368" s="511"/>
    </row>
    <row r="369" spans="2:23" ht="12.95" customHeight="1" thickBot="1">
      <c r="B369" s="541"/>
      <c r="C369" s="70" t="s">
        <v>609</v>
      </c>
      <c r="D369" s="67" t="s">
        <v>984</v>
      </c>
      <c r="E369" s="118" t="str">
        <f t="shared" si="37"/>
        <v>Satisfaction with Life Survey (SWLS)</v>
      </c>
      <c r="F369" s="118" t="s">
        <v>6</v>
      </c>
      <c r="G369" s="538"/>
      <c r="H369" s="118" t="s">
        <v>80</v>
      </c>
      <c r="I369" s="166" t="s">
        <v>982</v>
      </c>
      <c r="J369" s="509"/>
      <c r="K369" s="29" t="s">
        <v>30</v>
      </c>
      <c r="L369" s="29" t="s">
        <v>31</v>
      </c>
      <c r="M369" s="67"/>
      <c r="N369" s="36"/>
      <c r="O369" s="42" t="s">
        <v>34</v>
      </c>
      <c r="P369" s="36"/>
      <c r="Q369" s="68"/>
      <c r="R369" s="68"/>
      <c r="S369" s="68" t="s">
        <v>980</v>
      </c>
      <c r="T369" s="36"/>
      <c r="U369" s="36"/>
      <c r="V369" s="36"/>
      <c r="W369" s="511"/>
    </row>
    <row r="370" spans="2:23" ht="12.95" customHeight="1" thickBot="1">
      <c r="B370" s="541"/>
      <c r="C370" s="70" t="s">
        <v>609</v>
      </c>
      <c r="D370" s="67" t="s">
        <v>44</v>
      </c>
      <c r="E370" s="118" t="s">
        <v>44</v>
      </c>
      <c r="F370" s="118" t="s">
        <v>8</v>
      </c>
      <c r="G370" s="538"/>
      <c r="H370" s="118" t="s">
        <v>80</v>
      </c>
      <c r="I370" s="166" t="s">
        <v>982</v>
      </c>
      <c r="J370" s="509"/>
      <c r="K370" s="29" t="s">
        <v>30</v>
      </c>
      <c r="L370" s="29" t="s">
        <v>31</v>
      </c>
      <c r="M370" s="67"/>
      <c r="N370" s="36"/>
      <c r="O370" s="42" t="s">
        <v>34</v>
      </c>
      <c r="P370" s="36"/>
      <c r="Q370" s="68"/>
      <c r="R370" s="68"/>
      <c r="S370" s="68" t="s">
        <v>980</v>
      </c>
      <c r="T370" s="36"/>
      <c r="U370" s="36"/>
      <c r="V370" s="36"/>
      <c r="W370" s="511"/>
    </row>
    <row r="371" spans="2:23" ht="12.95" customHeight="1" thickBot="1">
      <c r="B371" s="541"/>
      <c r="C371" s="70" t="s">
        <v>609</v>
      </c>
      <c r="D371" s="67" t="s">
        <v>6</v>
      </c>
      <c r="E371" s="118" t="str">
        <f t="shared" ref="E371:E377" si="38">D371</f>
        <v>HUI3</v>
      </c>
      <c r="F371" s="118" t="s">
        <v>8</v>
      </c>
      <c r="G371" s="538"/>
      <c r="H371" s="118" t="s">
        <v>80</v>
      </c>
      <c r="I371" s="166">
        <v>6415</v>
      </c>
      <c r="J371" s="509"/>
      <c r="K371" s="29" t="s">
        <v>30</v>
      </c>
      <c r="L371" s="29" t="s">
        <v>31</v>
      </c>
      <c r="M371" s="67"/>
      <c r="N371" s="36"/>
      <c r="O371" s="42" t="s">
        <v>34</v>
      </c>
      <c r="P371" s="36"/>
      <c r="Q371" s="68"/>
      <c r="R371" s="68"/>
      <c r="S371" s="68" t="s">
        <v>980</v>
      </c>
      <c r="T371" s="36"/>
      <c r="U371" s="36"/>
      <c r="V371" s="36"/>
      <c r="W371" s="511"/>
    </row>
    <row r="372" spans="2:23" ht="12.95" customHeight="1" thickBot="1">
      <c r="B372" s="541"/>
      <c r="C372" s="70" t="s">
        <v>609</v>
      </c>
      <c r="D372" s="67" t="s">
        <v>11</v>
      </c>
      <c r="E372" s="118" t="str">
        <f t="shared" si="38"/>
        <v>15D</v>
      </c>
      <c r="F372" s="118" t="s">
        <v>8</v>
      </c>
      <c r="G372" s="538"/>
      <c r="H372" s="118" t="s">
        <v>80</v>
      </c>
      <c r="I372" s="166">
        <v>6415</v>
      </c>
      <c r="J372" s="509"/>
      <c r="K372" s="29" t="s">
        <v>30</v>
      </c>
      <c r="L372" s="29" t="s">
        <v>31</v>
      </c>
      <c r="M372" s="67"/>
      <c r="N372" s="36"/>
      <c r="O372" s="42" t="s">
        <v>34</v>
      </c>
      <c r="P372" s="36"/>
      <c r="Q372" s="68"/>
      <c r="R372" s="68"/>
      <c r="S372" s="68" t="s">
        <v>980</v>
      </c>
      <c r="T372" s="36"/>
      <c r="U372" s="36"/>
      <c r="V372" s="36"/>
      <c r="W372" s="511"/>
    </row>
    <row r="373" spans="2:23" ht="12.95" customHeight="1" thickBot="1">
      <c r="B373" s="541"/>
      <c r="C373" s="70" t="s">
        <v>609</v>
      </c>
      <c r="D373" s="67" t="s">
        <v>39</v>
      </c>
      <c r="E373" s="118" t="str">
        <f t="shared" si="38"/>
        <v>QWB</v>
      </c>
      <c r="F373" s="118" t="s">
        <v>8</v>
      </c>
      <c r="G373" s="538"/>
      <c r="H373" s="118" t="s">
        <v>80</v>
      </c>
      <c r="I373" s="13">
        <v>4461</v>
      </c>
      <c r="J373" s="509"/>
      <c r="K373" s="29" t="s">
        <v>30</v>
      </c>
      <c r="L373" s="29" t="s">
        <v>31</v>
      </c>
      <c r="M373" s="67"/>
      <c r="N373" s="36"/>
      <c r="O373" s="42" t="s">
        <v>34</v>
      </c>
      <c r="P373" s="36"/>
      <c r="Q373" s="68"/>
      <c r="R373" s="68"/>
      <c r="S373" s="68" t="s">
        <v>980</v>
      </c>
      <c r="T373" s="36"/>
      <c r="U373" s="36"/>
      <c r="V373" s="36"/>
      <c r="W373" s="511"/>
    </row>
    <row r="374" spans="2:23" ht="12.95" customHeight="1" thickBot="1">
      <c r="B374" s="541"/>
      <c r="C374" s="70" t="s">
        <v>609</v>
      </c>
      <c r="D374" s="67" t="s">
        <v>14</v>
      </c>
      <c r="E374" s="118" t="str">
        <f t="shared" si="38"/>
        <v>AQoL-4D</v>
      </c>
      <c r="F374" s="118" t="s">
        <v>8</v>
      </c>
      <c r="G374" s="538"/>
      <c r="H374" s="118" t="s">
        <v>80</v>
      </c>
      <c r="I374" s="166" t="s">
        <v>982</v>
      </c>
      <c r="J374" s="509"/>
      <c r="K374" s="29" t="s">
        <v>30</v>
      </c>
      <c r="L374" s="29" t="s">
        <v>31</v>
      </c>
      <c r="M374" s="67"/>
      <c r="N374" s="36"/>
      <c r="O374" s="42" t="s">
        <v>34</v>
      </c>
      <c r="P374" s="36"/>
      <c r="Q374" s="68"/>
      <c r="R374" s="68"/>
      <c r="S374" s="68" t="s">
        <v>980</v>
      </c>
      <c r="T374" s="36"/>
      <c r="U374" s="36"/>
      <c r="V374" s="36"/>
      <c r="W374" s="511"/>
    </row>
    <row r="375" spans="2:23" ht="12.95" customHeight="1" thickBot="1">
      <c r="B375" s="541"/>
      <c r="C375" s="70" t="s">
        <v>609</v>
      </c>
      <c r="D375" s="67" t="s">
        <v>25</v>
      </c>
      <c r="E375" s="118" t="str">
        <f t="shared" si="38"/>
        <v>AQoL-8D</v>
      </c>
      <c r="F375" s="118" t="s">
        <v>8</v>
      </c>
      <c r="G375" s="538"/>
      <c r="H375" s="118" t="s">
        <v>80</v>
      </c>
      <c r="I375" s="166">
        <v>6415</v>
      </c>
      <c r="J375" s="509"/>
      <c r="K375" s="29" t="s">
        <v>30</v>
      </c>
      <c r="L375" s="29" t="s">
        <v>31</v>
      </c>
      <c r="M375" s="67"/>
      <c r="N375" s="36"/>
      <c r="O375" s="42" t="s">
        <v>34</v>
      </c>
      <c r="P375" s="36"/>
      <c r="Q375" s="68"/>
      <c r="R375" s="68"/>
      <c r="S375" s="68" t="s">
        <v>980</v>
      </c>
      <c r="T375" s="36"/>
      <c r="U375" s="36"/>
      <c r="V375" s="36"/>
      <c r="W375" s="511"/>
    </row>
    <row r="376" spans="2:23" ht="12.95" customHeight="1" thickBot="1">
      <c r="B376" s="541"/>
      <c r="C376" s="70" t="s">
        <v>609</v>
      </c>
      <c r="D376" s="67" t="s">
        <v>983</v>
      </c>
      <c r="E376" s="118" t="str">
        <f t="shared" si="38"/>
        <v>Personal Wellbeing Index (PWI)</v>
      </c>
      <c r="F376" s="118" t="s">
        <v>8</v>
      </c>
      <c r="G376" s="538"/>
      <c r="H376" s="118" t="s">
        <v>80</v>
      </c>
      <c r="I376" s="166" t="s">
        <v>982</v>
      </c>
      <c r="J376" s="509"/>
      <c r="K376" s="29" t="s">
        <v>30</v>
      </c>
      <c r="L376" s="29" t="s">
        <v>31</v>
      </c>
      <c r="M376" s="67"/>
      <c r="N376" s="36"/>
      <c r="O376" s="42" t="s">
        <v>34</v>
      </c>
      <c r="P376" s="36"/>
      <c r="Q376" s="68"/>
      <c r="R376" s="68"/>
      <c r="S376" s="68" t="s">
        <v>980</v>
      </c>
      <c r="T376" s="36"/>
      <c r="U376" s="36"/>
      <c r="V376" s="36"/>
      <c r="W376" s="511"/>
    </row>
    <row r="377" spans="2:23" ht="12.95" customHeight="1" thickBot="1">
      <c r="B377" s="541"/>
      <c r="C377" s="70" t="s">
        <v>609</v>
      </c>
      <c r="D377" s="67" t="s">
        <v>984</v>
      </c>
      <c r="E377" s="118" t="str">
        <f t="shared" si="38"/>
        <v>Satisfaction with Life Survey (SWLS)</v>
      </c>
      <c r="F377" s="118" t="s">
        <v>8</v>
      </c>
      <c r="G377" s="538"/>
      <c r="H377" s="118" t="s">
        <v>80</v>
      </c>
      <c r="I377" s="166" t="s">
        <v>982</v>
      </c>
      <c r="J377" s="509"/>
      <c r="K377" s="29" t="s">
        <v>30</v>
      </c>
      <c r="L377" s="29" t="s">
        <v>31</v>
      </c>
      <c r="M377" s="67"/>
      <c r="N377" s="36"/>
      <c r="O377" s="42" t="s">
        <v>34</v>
      </c>
      <c r="P377" s="36"/>
      <c r="Q377" s="68"/>
      <c r="R377" s="68"/>
      <c r="S377" s="68" t="s">
        <v>980</v>
      </c>
      <c r="T377" s="36"/>
      <c r="U377" s="36"/>
      <c r="V377" s="36"/>
      <c r="W377" s="511"/>
    </row>
    <row r="378" spans="2:23" ht="12.95" customHeight="1" thickBot="1">
      <c r="B378" s="541"/>
      <c r="C378" s="70" t="s">
        <v>609</v>
      </c>
      <c r="D378" s="67" t="s">
        <v>44</v>
      </c>
      <c r="E378" s="118" t="s">
        <v>44</v>
      </c>
      <c r="F378" s="118" t="s">
        <v>11</v>
      </c>
      <c r="G378" s="538"/>
      <c r="H378" s="118" t="s">
        <v>80</v>
      </c>
      <c r="I378" s="166">
        <v>6415</v>
      </c>
      <c r="J378" s="509"/>
      <c r="K378" s="29" t="s">
        <v>30</v>
      </c>
      <c r="L378" s="29" t="s">
        <v>31</v>
      </c>
      <c r="M378" s="67"/>
      <c r="N378" s="36"/>
      <c r="O378" s="42" t="s">
        <v>34</v>
      </c>
      <c r="P378" s="36"/>
      <c r="Q378" s="68"/>
      <c r="R378" s="68"/>
      <c r="S378" s="68" t="s">
        <v>980</v>
      </c>
      <c r="T378" s="36"/>
      <c r="U378" s="36"/>
      <c r="V378" s="36"/>
      <c r="W378" s="511"/>
    </row>
    <row r="379" spans="2:23" ht="12.95" customHeight="1" thickBot="1">
      <c r="B379" s="541"/>
      <c r="C379" s="70" t="s">
        <v>609</v>
      </c>
      <c r="D379" s="67" t="s">
        <v>6</v>
      </c>
      <c r="E379" s="118" t="str">
        <f t="shared" ref="E379:E385" si="39">D379</f>
        <v>HUI3</v>
      </c>
      <c r="F379" s="118" t="s">
        <v>11</v>
      </c>
      <c r="G379" s="538"/>
      <c r="H379" s="118" t="s">
        <v>80</v>
      </c>
      <c r="I379" s="166">
        <v>6415</v>
      </c>
      <c r="J379" s="509"/>
      <c r="K379" s="29" t="s">
        <v>30</v>
      </c>
      <c r="L379" s="29" t="s">
        <v>31</v>
      </c>
      <c r="M379" s="67"/>
      <c r="N379" s="36"/>
      <c r="O379" s="42" t="s">
        <v>34</v>
      </c>
      <c r="P379" s="36"/>
      <c r="Q379" s="68"/>
      <c r="R379" s="68"/>
      <c r="S379" s="68" t="s">
        <v>980</v>
      </c>
      <c r="T379" s="36"/>
      <c r="U379" s="36"/>
      <c r="V379" s="36"/>
      <c r="W379" s="511"/>
    </row>
    <row r="380" spans="2:23" ht="12.95" customHeight="1" thickBot="1">
      <c r="B380" s="541"/>
      <c r="C380" s="70" t="s">
        <v>609</v>
      </c>
      <c r="D380" s="67" t="s">
        <v>8</v>
      </c>
      <c r="E380" s="118" t="str">
        <f t="shared" si="39"/>
        <v>SF-6D</v>
      </c>
      <c r="F380" s="118" t="s">
        <v>11</v>
      </c>
      <c r="G380" s="538"/>
      <c r="H380" s="118" t="s">
        <v>80</v>
      </c>
      <c r="I380" s="166">
        <v>6415</v>
      </c>
      <c r="J380" s="509"/>
      <c r="K380" s="29" t="s">
        <v>30</v>
      </c>
      <c r="L380" s="29" t="s">
        <v>31</v>
      </c>
      <c r="M380" s="67"/>
      <c r="N380" s="36"/>
      <c r="O380" s="42" t="s">
        <v>34</v>
      </c>
      <c r="P380" s="36"/>
      <c r="Q380" s="68"/>
      <c r="R380" s="68"/>
      <c r="S380" s="68" t="s">
        <v>980</v>
      </c>
      <c r="T380" s="36"/>
      <c r="U380" s="36"/>
      <c r="V380" s="36"/>
      <c r="W380" s="511"/>
    </row>
    <row r="381" spans="2:23" ht="12.95" customHeight="1" thickBot="1">
      <c r="B381" s="541"/>
      <c r="C381" s="70" t="s">
        <v>609</v>
      </c>
      <c r="D381" s="67" t="s">
        <v>39</v>
      </c>
      <c r="E381" s="118" t="str">
        <f t="shared" si="39"/>
        <v>QWB</v>
      </c>
      <c r="F381" s="118" t="s">
        <v>11</v>
      </c>
      <c r="G381" s="538"/>
      <c r="H381" s="118" t="s">
        <v>80</v>
      </c>
      <c r="I381" s="13">
        <v>4461</v>
      </c>
      <c r="J381" s="509"/>
      <c r="K381" s="29" t="s">
        <v>30</v>
      </c>
      <c r="L381" s="29" t="s">
        <v>31</v>
      </c>
      <c r="M381" s="67"/>
      <c r="N381" s="36"/>
      <c r="O381" s="42" t="s">
        <v>34</v>
      </c>
      <c r="P381" s="36"/>
      <c r="Q381" s="68"/>
      <c r="R381" s="68"/>
      <c r="S381" s="68" t="s">
        <v>980</v>
      </c>
      <c r="T381" s="36"/>
      <c r="U381" s="36"/>
      <c r="V381" s="36"/>
      <c r="W381" s="511"/>
    </row>
    <row r="382" spans="2:23" ht="12.95" customHeight="1" thickBot="1">
      <c r="B382" s="541"/>
      <c r="C382" s="70" t="s">
        <v>609</v>
      </c>
      <c r="D382" s="67" t="s">
        <v>14</v>
      </c>
      <c r="E382" s="118" t="str">
        <f t="shared" si="39"/>
        <v>AQoL-4D</v>
      </c>
      <c r="F382" s="118" t="s">
        <v>11</v>
      </c>
      <c r="G382" s="538"/>
      <c r="H382" s="118" t="s">
        <v>80</v>
      </c>
      <c r="I382" s="166" t="s">
        <v>982</v>
      </c>
      <c r="J382" s="509"/>
      <c r="K382" s="29" t="s">
        <v>30</v>
      </c>
      <c r="L382" s="29" t="s">
        <v>31</v>
      </c>
      <c r="M382" s="67"/>
      <c r="N382" s="36"/>
      <c r="O382" s="42" t="s">
        <v>34</v>
      </c>
      <c r="P382" s="36"/>
      <c r="Q382" s="68"/>
      <c r="R382" s="68"/>
      <c r="S382" s="68" t="s">
        <v>980</v>
      </c>
      <c r="T382" s="36"/>
      <c r="U382" s="36"/>
      <c r="V382" s="36"/>
      <c r="W382" s="511"/>
    </row>
    <row r="383" spans="2:23" ht="12.95" customHeight="1" thickBot="1">
      <c r="B383" s="541"/>
      <c r="C383" s="70" t="s">
        <v>609</v>
      </c>
      <c r="D383" s="67" t="s">
        <v>25</v>
      </c>
      <c r="E383" s="118" t="str">
        <f t="shared" si="39"/>
        <v>AQoL-8D</v>
      </c>
      <c r="F383" s="118" t="s">
        <v>11</v>
      </c>
      <c r="G383" s="538"/>
      <c r="H383" s="118" t="s">
        <v>80</v>
      </c>
      <c r="I383" s="166">
        <v>6415</v>
      </c>
      <c r="J383" s="509"/>
      <c r="K383" s="29" t="s">
        <v>30</v>
      </c>
      <c r="L383" s="29" t="s">
        <v>31</v>
      </c>
      <c r="M383" s="67"/>
      <c r="N383" s="36"/>
      <c r="O383" s="42" t="s">
        <v>34</v>
      </c>
      <c r="P383" s="36"/>
      <c r="Q383" s="68"/>
      <c r="R383" s="68"/>
      <c r="S383" s="68" t="s">
        <v>980</v>
      </c>
      <c r="T383" s="36"/>
      <c r="U383" s="36"/>
      <c r="V383" s="36"/>
      <c r="W383" s="511"/>
    </row>
    <row r="384" spans="2:23" ht="12.95" customHeight="1" thickBot="1">
      <c r="B384" s="541"/>
      <c r="C384" s="70" t="s">
        <v>609</v>
      </c>
      <c r="D384" s="67" t="s">
        <v>983</v>
      </c>
      <c r="E384" s="118" t="str">
        <f t="shared" si="39"/>
        <v>Personal Wellbeing Index (PWI)</v>
      </c>
      <c r="F384" s="118" t="s">
        <v>11</v>
      </c>
      <c r="G384" s="538"/>
      <c r="H384" s="118" t="s">
        <v>80</v>
      </c>
      <c r="I384" s="166" t="s">
        <v>982</v>
      </c>
      <c r="J384" s="509"/>
      <c r="K384" s="29" t="s">
        <v>30</v>
      </c>
      <c r="L384" s="29" t="s">
        <v>31</v>
      </c>
      <c r="M384" s="67"/>
      <c r="N384" s="36"/>
      <c r="O384" s="42" t="s">
        <v>34</v>
      </c>
      <c r="P384" s="36"/>
      <c r="Q384" s="68"/>
      <c r="R384" s="68"/>
      <c r="S384" s="68" t="s">
        <v>980</v>
      </c>
      <c r="T384" s="36"/>
      <c r="U384" s="36"/>
      <c r="V384" s="36"/>
      <c r="W384" s="511"/>
    </row>
    <row r="385" spans="2:23" ht="12.95" customHeight="1" thickBot="1">
      <c r="B385" s="541"/>
      <c r="C385" s="70" t="s">
        <v>609</v>
      </c>
      <c r="D385" s="67" t="s">
        <v>984</v>
      </c>
      <c r="E385" s="118" t="str">
        <f t="shared" si="39"/>
        <v>Satisfaction with Life Survey (SWLS)</v>
      </c>
      <c r="F385" s="118" t="s">
        <v>11</v>
      </c>
      <c r="G385" s="538"/>
      <c r="H385" s="118" t="s">
        <v>80</v>
      </c>
      <c r="I385" s="166" t="s">
        <v>982</v>
      </c>
      <c r="J385" s="509"/>
      <c r="K385" s="29" t="s">
        <v>30</v>
      </c>
      <c r="L385" s="29" t="s">
        <v>31</v>
      </c>
      <c r="M385" s="67"/>
      <c r="N385" s="36"/>
      <c r="O385" s="42" t="s">
        <v>34</v>
      </c>
      <c r="P385" s="36"/>
      <c r="Q385" s="68"/>
      <c r="R385" s="68"/>
      <c r="S385" s="68" t="s">
        <v>980</v>
      </c>
      <c r="T385" s="36"/>
      <c r="U385" s="36"/>
      <c r="V385" s="36"/>
      <c r="W385" s="511"/>
    </row>
    <row r="386" spans="2:23" ht="12.95" customHeight="1" thickBot="1">
      <c r="B386" s="541"/>
      <c r="C386" s="70" t="s">
        <v>609</v>
      </c>
      <c r="D386" s="67" t="s">
        <v>44</v>
      </c>
      <c r="E386" s="118" t="s">
        <v>44</v>
      </c>
      <c r="F386" s="118" t="s">
        <v>39</v>
      </c>
      <c r="G386" s="538"/>
      <c r="H386" s="118" t="s">
        <v>80</v>
      </c>
      <c r="I386" s="13">
        <v>4461</v>
      </c>
      <c r="J386" s="509"/>
      <c r="K386" s="29" t="s">
        <v>30</v>
      </c>
      <c r="L386" s="29" t="s">
        <v>31</v>
      </c>
      <c r="M386" s="67"/>
      <c r="N386" s="36"/>
      <c r="O386" s="42" t="s">
        <v>34</v>
      </c>
      <c r="P386" s="36"/>
      <c r="Q386" s="68"/>
      <c r="R386" s="68"/>
      <c r="S386" s="68" t="s">
        <v>980</v>
      </c>
      <c r="T386" s="36"/>
      <c r="U386" s="36"/>
      <c r="V386" s="36"/>
      <c r="W386" s="511"/>
    </row>
    <row r="387" spans="2:23" ht="12.95" customHeight="1" thickBot="1">
      <c r="B387" s="541"/>
      <c r="C387" s="70" t="s">
        <v>609</v>
      </c>
      <c r="D387" s="67" t="s">
        <v>6</v>
      </c>
      <c r="E387" s="118" t="str">
        <f t="shared" ref="E387:E393" si="40">D387</f>
        <v>HUI3</v>
      </c>
      <c r="F387" s="118" t="s">
        <v>39</v>
      </c>
      <c r="G387" s="538"/>
      <c r="H387" s="118" t="s">
        <v>80</v>
      </c>
      <c r="I387" s="13">
        <v>4461</v>
      </c>
      <c r="J387" s="509"/>
      <c r="K387" s="29" t="s">
        <v>30</v>
      </c>
      <c r="L387" s="29" t="s">
        <v>31</v>
      </c>
      <c r="M387" s="67"/>
      <c r="N387" s="36"/>
      <c r="O387" s="42" t="s">
        <v>34</v>
      </c>
      <c r="P387" s="36"/>
      <c r="Q387" s="68"/>
      <c r="R387" s="68"/>
      <c r="S387" s="68" t="s">
        <v>980</v>
      </c>
      <c r="T387" s="36"/>
      <c r="U387" s="36"/>
      <c r="V387" s="36"/>
      <c r="W387" s="511"/>
    </row>
    <row r="388" spans="2:23" ht="12.95" customHeight="1" thickBot="1">
      <c r="B388" s="541"/>
      <c r="C388" s="70" t="s">
        <v>609</v>
      </c>
      <c r="D388" s="67" t="s">
        <v>8</v>
      </c>
      <c r="E388" s="118" t="str">
        <f t="shared" si="40"/>
        <v>SF-6D</v>
      </c>
      <c r="F388" s="118" t="s">
        <v>39</v>
      </c>
      <c r="G388" s="538"/>
      <c r="H388" s="118" t="s">
        <v>80</v>
      </c>
      <c r="I388" s="13">
        <v>4461</v>
      </c>
      <c r="J388" s="509"/>
      <c r="K388" s="29" t="s">
        <v>30</v>
      </c>
      <c r="L388" s="29" t="s">
        <v>31</v>
      </c>
      <c r="M388" s="67"/>
      <c r="N388" s="36"/>
      <c r="O388" s="42" t="s">
        <v>34</v>
      </c>
      <c r="P388" s="36"/>
      <c r="Q388" s="68"/>
      <c r="R388" s="68"/>
      <c r="S388" s="68" t="s">
        <v>980</v>
      </c>
      <c r="T388" s="36"/>
      <c r="U388" s="36"/>
      <c r="V388" s="36"/>
      <c r="W388" s="511"/>
    </row>
    <row r="389" spans="2:23" ht="12.95" customHeight="1" thickBot="1">
      <c r="B389" s="541"/>
      <c r="C389" s="70" t="s">
        <v>609</v>
      </c>
      <c r="D389" s="67" t="s">
        <v>11</v>
      </c>
      <c r="E389" s="118" t="str">
        <f t="shared" si="40"/>
        <v>15D</v>
      </c>
      <c r="F389" s="118" t="s">
        <v>39</v>
      </c>
      <c r="G389" s="538"/>
      <c r="H389" s="118" t="s">
        <v>80</v>
      </c>
      <c r="I389" s="13">
        <v>4461</v>
      </c>
      <c r="J389" s="509"/>
      <c r="K389" s="29" t="s">
        <v>30</v>
      </c>
      <c r="L389" s="29" t="s">
        <v>31</v>
      </c>
      <c r="M389" s="67"/>
      <c r="N389" s="36"/>
      <c r="O389" s="42" t="s">
        <v>34</v>
      </c>
      <c r="P389" s="36"/>
      <c r="Q389" s="68"/>
      <c r="R389" s="68"/>
      <c r="S389" s="68" t="s">
        <v>980</v>
      </c>
      <c r="T389" s="36"/>
      <c r="U389" s="36"/>
      <c r="V389" s="36"/>
      <c r="W389" s="511"/>
    </row>
    <row r="390" spans="2:23" ht="12.95" customHeight="1" thickBot="1">
      <c r="B390" s="541"/>
      <c r="C390" s="70" t="s">
        <v>609</v>
      </c>
      <c r="D390" s="67" t="s">
        <v>14</v>
      </c>
      <c r="E390" s="118" t="str">
        <f t="shared" si="40"/>
        <v>AQoL-4D</v>
      </c>
      <c r="F390" s="118" t="s">
        <v>39</v>
      </c>
      <c r="G390" s="538"/>
      <c r="H390" s="118" t="s">
        <v>80</v>
      </c>
      <c r="I390" s="166" t="s">
        <v>982</v>
      </c>
      <c r="J390" s="509"/>
      <c r="K390" s="29" t="s">
        <v>30</v>
      </c>
      <c r="L390" s="29" t="s">
        <v>31</v>
      </c>
      <c r="M390" s="67"/>
      <c r="N390" s="36"/>
      <c r="O390" s="42" t="s">
        <v>34</v>
      </c>
      <c r="P390" s="36"/>
      <c r="Q390" s="68"/>
      <c r="R390" s="68"/>
      <c r="S390" s="68" t="s">
        <v>980</v>
      </c>
      <c r="T390" s="36"/>
      <c r="U390" s="36"/>
      <c r="V390" s="36"/>
      <c r="W390" s="511"/>
    </row>
    <row r="391" spans="2:23" ht="12.95" customHeight="1" thickBot="1">
      <c r="B391" s="541"/>
      <c r="C391" s="70" t="s">
        <v>609</v>
      </c>
      <c r="D391" s="67" t="s">
        <v>25</v>
      </c>
      <c r="E391" s="118" t="str">
        <f t="shared" si="40"/>
        <v>AQoL-8D</v>
      </c>
      <c r="F391" s="118" t="s">
        <v>39</v>
      </c>
      <c r="G391" s="538"/>
      <c r="H391" s="118" t="s">
        <v>80</v>
      </c>
      <c r="I391" s="13">
        <v>4461</v>
      </c>
      <c r="J391" s="509"/>
      <c r="K391" s="29" t="s">
        <v>30</v>
      </c>
      <c r="L391" s="29" t="s">
        <v>31</v>
      </c>
      <c r="M391" s="67"/>
      <c r="N391" s="36"/>
      <c r="O391" s="42" t="s">
        <v>34</v>
      </c>
      <c r="P391" s="36"/>
      <c r="Q391" s="68"/>
      <c r="R391" s="68"/>
      <c r="S391" s="68" t="s">
        <v>980</v>
      </c>
      <c r="T391" s="36"/>
      <c r="U391" s="36"/>
      <c r="V391" s="36"/>
      <c r="W391" s="511"/>
    </row>
    <row r="392" spans="2:23" ht="12.95" customHeight="1" thickBot="1">
      <c r="B392" s="541"/>
      <c r="C392" s="70" t="s">
        <v>609</v>
      </c>
      <c r="D392" s="67" t="s">
        <v>983</v>
      </c>
      <c r="E392" s="118" t="str">
        <f t="shared" si="40"/>
        <v>Personal Wellbeing Index (PWI)</v>
      </c>
      <c r="F392" s="118" t="s">
        <v>39</v>
      </c>
      <c r="G392" s="538"/>
      <c r="H392" s="118" t="s">
        <v>80</v>
      </c>
      <c r="I392" s="166" t="s">
        <v>982</v>
      </c>
      <c r="J392" s="509"/>
      <c r="K392" s="29" t="s">
        <v>30</v>
      </c>
      <c r="L392" s="29" t="s">
        <v>31</v>
      </c>
      <c r="M392" s="67"/>
      <c r="N392" s="36"/>
      <c r="O392" s="42" t="s">
        <v>34</v>
      </c>
      <c r="P392" s="36"/>
      <c r="Q392" s="68"/>
      <c r="R392" s="68"/>
      <c r="S392" s="68" t="s">
        <v>980</v>
      </c>
      <c r="T392" s="36"/>
      <c r="U392" s="36"/>
      <c r="V392" s="36"/>
      <c r="W392" s="511"/>
    </row>
    <row r="393" spans="2:23" ht="12.95" customHeight="1" thickBot="1">
      <c r="B393" s="541"/>
      <c r="C393" s="70" t="s">
        <v>609</v>
      </c>
      <c r="D393" s="67" t="s">
        <v>984</v>
      </c>
      <c r="E393" s="118" t="str">
        <f t="shared" si="40"/>
        <v>Satisfaction with Life Survey (SWLS)</v>
      </c>
      <c r="F393" s="118" t="s">
        <v>39</v>
      </c>
      <c r="G393" s="538"/>
      <c r="H393" s="118" t="s">
        <v>80</v>
      </c>
      <c r="I393" s="166" t="s">
        <v>982</v>
      </c>
      <c r="J393" s="509"/>
      <c r="K393" s="29" t="s">
        <v>30</v>
      </c>
      <c r="L393" s="29" t="s">
        <v>31</v>
      </c>
      <c r="M393" s="67"/>
      <c r="N393" s="36"/>
      <c r="O393" s="42" t="s">
        <v>34</v>
      </c>
      <c r="P393" s="36"/>
      <c r="Q393" s="68"/>
      <c r="R393" s="68"/>
      <c r="S393" s="68" t="s">
        <v>980</v>
      </c>
      <c r="T393" s="36"/>
      <c r="U393" s="36"/>
      <c r="V393" s="36"/>
      <c r="W393" s="511"/>
    </row>
    <row r="394" spans="2:23" ht="12.95" customHeight="1" thickBot="1">
      <c r="B394" s="541"/>
      <c r="C394" s="70" t="s">
        <v>609</v>
      </c>
      <c r="D394" s="67" t="s">
        <v>44</v>
      </c>
      <c r="E394" s="118" t="s">
        <v>44</v>
      </c>
      <c r="F394" s="118" t="s">
        <v>14</v>
      </c>
      <c r="G394" s="538"/>
      <c r="H394" s="118" t="s">
        <v>80</v>
      </c>
      <c r="I394" s="166" t="s">
        <v>982</v>
      </c>
      <c r="J394" s="509"/>
      <c r="K394" s="29" t="s">
        <v>30</v>
      </c>
      <c r="L394" s="29" t="s">
        <v>31</v>
      </c>
      <c r="M394" s="67"/>
      <c r="N394" s="36"/>
      <c r="O394" s="42" t="s">
        <v>34</v>
      </c>
      <c r="P394" s="36"/>
      <c r="Q394" s="68"/>
      <c r="R394" s="68"/>
      <c r="S394" s="68" t="s">
        <v>980</v>
      </c>
      <c r="T394" s="36"/>
      <c r="U394" s="36"/>
      <c r="V394" s="36"/>
      <c r="W394" s="511"/>
    </row>
    <row r="395" spans="2:23" ht="12.95" customHeight="1" thickBot="1">
      <c r="B395" s="541"/>
      <c r="C395" s="70" t="s">
        <v>609</v>
      </c>
      <c r="D395" s="67" t="s">
        <v>6</v>
      </c>
      <c r="E395" s="118" t="str">
        <f t="shared" ref="E395:E401" si="41">D395</f>
        <v>HUI3</v>
      </c>
      <c r="F395" s="118" t="s">
        <v>14</v>
      </c>
      <c r="G395" s="538"/>
      <c r="H395" s="118" t="s">
        <v>80</v>
      </c>
      <c r="I395" s="166" t="s">
        <v>982</v>
      </c>
      <c r="J395" s="509"/>
      <c r="K395" s="29" t="s">
        <v>30</v>
      </c>
      <c r="L395" s="29" t="s">
        <v>31</v>
      </c>
      <c r="M395" s="67"/>
      <c r="N395" s="36"/>
      <c r="O395" s="42" t="s">
        <v>34</v>
      </c>
      <c r="P395" s="36"/>
      <c r="Q395" s="68"/>
      <c r="R395" s="68"/>
      <c r="S395" s="68" t="s">
        <v>980</v>
      </c>
      <c r="T395" s="36"/>
      <c r="U395" s="36"/>
      <c r="V395" s="36"/>
      <c r="W395" s="511"/>
    </row>
    <row r="396" spans="2:23" ht="12.95" customHeight="1" thickBot="1">
      <c r="B396" s="541"/>
      <c r="C396" s="70" t="s">
        <v>609</v>
      </c>
      <c r="D396" s="67" t="s">
        <v>8</v>
      </c>
      <c r="E396" s="118" t="str">
        <f t="shared" si="41"/>
        <v>SF-6D</v>
      </c>
      <c r="F396" s="118" t="s">
        <v>14</v>
      </c>
      <c r="G396" s="538"/>
      <c r="H396" s="118" t="s">
        <v>80</v>
      </c>
      <c r="I396" s="166" t="s">
        <v>982</v>
      </c>
      <c r="J396" s="509"/>
      <c r="K396" s="29" t="s">
        <v>30</v>
      </c>
      <c r="L396" s="29" t="s">
        <v>31</v>
      </c>
      <c r="M396" s="67"/>
      <c r="N396" s="36"/>
      <c r="O396" s="42" t="s">
        <v>34</v>
      </c>
      <c r="P396" s="36"/>
      <c r="Q396" s="68"/>
      <c r="R396" s="68"/>
      <c r="S396" s="68" t="s">
        <v>980</v>
      </c>
      <c r="T396" s="36"/>
      <c r="U396" s="36"/>
      <c r="V396" s="36"/>
      <c r="W396" s="511"/>
    </row>
    <row r="397" spans="2:23" ht="12.95" customHeight="1" thickBot="1">
      <c r="B397" s="541"/>
      <c r="C397" s="70" t="s">
        <v>609</v>
      </c>
      <c r="D397" s="67" t="s">
        <v>11</v>
      </c>
      <c r="E397" s="118" t="str">
        <f t="shared" si="41"/>
        <v>15D</v>
      </c>
      <c r="F397" s="118" t="s">
        <v>14</v>
      </c>
      <c r="G397" s="538"/>
      <c r="H397" s="118" t="s">
        <v>80</v>
      </c>
      <c r="I397" s="166" t="s">
        <v>982</v>
      </c>
      <c r="J397" s="509"/>
      <c r="K397" s="29" t="s">
        <v>30</v>
      </c>
      <c r="L397" s="29" t="s">
        <v>31</v>
      </c>
      <c r="M397" s="67"/>
      <c r="N397" s="36"/>
      <c r="O397" s="42" t="s">
        <v>34</v>
      </c>
      <c r="P397" s="36"/>
      <c r="Q397" s="68"/>
      <c r="R397" s="68"/>
      <c r="S397" s="68" t="s">
        <v>980</v>
      </c>
      <c r="T397" s="36"/>
      <c r="U397" s="36"/>
      <c r="V397" s="36"/>
      <c r="W397" s="511"/>
    </row>
    <row r="398" spans="2:23" ht="12.95" customHeight="1" thickBot="1">
      <c r="B398" s="541"/>
      <c r="C398" s="70" t="s">
        <v>609</v>
      </c>
      <c r="D398" s="67" t="s">
        <v>39</v>
      </c>
      <c r="E398" s="118" t="str">
        <f t="shared" si="41"/>
        <v>QWB</v>
      </c>
      <c r="F398" s="118" t="s">
        <v>14</v>
      </c>
      <c r="G398" s="538"/>
      <c r="H398" s="118" t="s">
        <v>80</v>
      </c>
      <c r="I398" s="166" t="s">
        <v>982</v>
      </c>
      <c r="J398" s="509"/>
      <c r="K398" s="29" t="s">
        <v>30</v>
      </c>
      <c r="L398" s="29" t="s">
        <v>31</v>
      </c>
      <c r="M398" s="67"/>
      <c r="N398" s="36"/>
      <c r="O398" s="42" t="s">
        <v>34</v>
      </c>
      <c r="P398" s="36"/>
      <c r="Q398" s="68"/>
      <c r="R398" s="68"/>
      <c r="S398" s="68" t="s">
        <v>980</v>
      </c>
      <c r="T398" s="36"/>
      <c r="U398" s="36"/>
      <c r="V398" s="36"/>
      <c r="W398" s="511"/>
    </row>
    <row r="399" spans="2:23" ht="12.95" customHeight="1" thickBot="1">
      <c r="B399" s="541"/>
      <c r="C399" s="70" t="s">
        <v>609</v>
      </c>
      <c r="D399" s="67" t="s">
        <v>25</v>
      </c>
      <c r="E399" s="118" t="str">
        <f t="shared" si="41"/>
        <v>AQoL-8D</v>
      </c>
      <c r="F399" s="118" t="s">
        <v>14</v>
      </c>
      <c r="G399" s="538"/>
      <c r="H399" s="118" t="s">
        <v>80</v>
      </c>
      <c r="I399" s="166" t="s">
        <v>982</v>
      </c>
      <c r="J399" s="509"/>
      <c r="K399" s="29" t="s">
        <v>30</v>
      </c>
      <c r="L399" s="29" t="s">
        <v>31</v>
      </c>
      <c r="M399" s="67"/>
      <c r="N399" s="36"/>
      <c r="O399" s="42" t="s">
        <v>34</v>
      </c>
      <c r="P399" s="36"/>
      <c r="Q399" s="68"/>
      <c r="R399" s="68"/>
      <c r="S399" s="68" t="s">
        <v>980</v>
      </c>
      <c r="T399" s="36"/>
      <c r="U399" s="36"/>
      <c r="V399" s="36"/>
      <c r="W399" s="511"/>
    </row>
    <row r="400" spans="2:23" ht="12.95" customHeight="1" thickBot="1">
      <c r="B400" s="541"/>
      <c r="C400" s="70" t="s">
        <v>609</v>
      </c>
      <c r="D400" s="67" t="s">
        <v>983</v>
      </c>
      <c r="E400" s="118" t="str">
        <f t="shared" si="41"/>
        <v>Personal Wellbeing Index (PWI)</v>
      </c>
      <c r="F400" s="118" t="s">
        <v>14</v>
      </c>
      <c r="G400" s="538"/>
      <c r="H400" s="118" t="s">
        <v>80</v>
      </c>
      <c r="I400" s="166" t="s">
        <v>982</v>
      </c>
      <c r="J400" s="509"/>
      <c r="K400" s="29" t="s">
        <v>30</v>
      </c>
      <c r="L400" s="29" t="s">
        <v>31</v>
      </c>
      <c r="M400" s="67"/>
      <c r="N400" s="36"/>
      <c r="O400" s="42" t="s">
        <v>34</v>
      </c>
      <c r="P400" s="36"/>
      <c r="Q400" s="68"/>
      <c r="R400" s="68"/>
      <c r="S400" s="68" t="s">
        <v>980</v>
      </c>
      <c r="T400" s="36"/>
      <c r="U400" s="36"/>
      <c r="V400" s="36"/>
      <c r="W400" s="511"/>
    </row>
    <row r="401" spans="1:23" ht="12.95" customHeight="1" thickBot="1">
      <c r="B401" s="541"/>
      <c r="C401" s="70" t="s">
        <v>609</v>
      </c>
      <c r="D401" s="67" t="s">
        <v>984</v>
      </c>
      <c r="E401" s="118" t="str">
        <f t="shared" si="41"/>
        <v>Satisfaction with Life Survey (SWLS)</v>
      </c>
      <c r="F401" s="118" t="s">
        <v>14</v>
      </c>
      <c r="G401" s="538"/>
      <c r="H401" s="118" t="s">
        <v>80</v>
      </c>
      <c r="I401" s="166" t="s">
        <v>982</v>
      </c>
      <c r="J401" s="509"/>
      <c r="K401" s="29" t="s">
        <v>30</v>
      </c>
      <c r="L401" s="29" t="s">
        <v>31</v>
      </c>
      <c r="M401" s="67"/>
      <c r="N401" s="36"/>
      <c r="O401" s="42" t="s">
        <v>34</v>
      </c>
      <c r="P401" s="36"/>
      <c r="Q401" s="68"/>
      <c r="R401" s="68"/>
      <c r="S401" s="68" t="s">
        <v>980</v>
      </c>
      <c r="T401" s="36"/>
      <c r="U401" s="36"/>
      <c r="V401" s="36"/>
      <c r="W401" s="511"/>
    </row>
    <row r="402" spans="1:23" ht="12.95" customHeight="1" thickBot="1">
      <c r="B402" s="541"/>
      <c r="C402" s="70" t="s">
        <v>609</v>
      </c>
      <c r="D402" s="67" t="s">
        <v>44</v>
      </c>
      <c r="E402" s="118" t="s">
        <v>44</v>
      </c>
      <c r="F402" s="118" t="s">
        <v>25</v>
      </c>
      <c r="G402" s="538"/>
      <c r="H402" s="118" t="s">
        <v>80</v>
      </c>
      <c r="I402" s="13">
        <v>6415</v>
      </c>
      <c r="J402" s="509"/>
      <c r="K402" s="29" t="s">
        <v>30</v>
      </c>
      <c r="L402" s="29" t="s">
        <v>31</v>
      </c>
      <c r="M402" s="67"/>
      <c r="N402" s="36"/>
      <c r="O402" s="42" t="s">
        <v>34</v>
      </c>
      <c r="P402" s="36"/>
      <c r="Q402" s="68"/>
      <c r="R402" s="68"/>
      <c r="S402" s="68" t="s">
        <v>980</v>
      </c>
      <c r="T402" s="36"/>
      <c r="U402" s="36"/>
      <c r="V402" s="36"/>
      <c r="W402" s="511"/>
    </row>
    <row r="403" spans="1:23" ht="12.95" customHeight="1" thickBot="1">
      <c r="B403" s="541"/>
      <c r="C403" s="70" t="s">
        <v>609</v>
      </c>
      <c r="D403" s="67" t="s">
        <v>6</v>
      </c>
      <c r="E403" s="118" t="str">
        <f t="shared" ref="E403:E434" si="42">D403</f>
        <v>HUI3</v>
      </c>
      <c r="F403" s="118" t="s">
        <v>25</v>
      </c>
      <c r="G403" s="538"/>
      <c r="H403" s="118" t="s">
        <v>80</v>
      </c>
      <c r="I403" s="13">
        <v>6415</v>
      </c>
      <c r="J403" s="509"/>
      <c r="K403" s="29" t="s">
        <v>30</v>
      </c>
      <c r="L403" s="29" t="s">
        <v>31</v>
      </c>
      <c r="M403" s="67"/>
      <c r="N403" s="36"/>
      <c r="O403" s="42" t="s">
        <v>34</v>
      </c>
      <c r="P403" s="36"/>
      <c r="Q403" s="68"/>
      <c r="R403" s="68"/>
      <c r="S403" s="68" t="s">
        <v>980</v>
      </c>
      <c r="T403" s="36"/>
      <c r="U403" s="36"/>
      <c r="V403" s="36"/>
      <c r="W403" s="511"/>
    </row>
    <row r="404" spans="1:23" ht="12.95" customHeight="1" thickBot="1">
      <c r="B404" s="541"/>
      <c r="C404" s="70" t="s">
        <v>609</v>
      </c>
      <c r="D404" s="67" t="s">
        <v>8</v>
      </c>
      <c r="E404" s="118" t="str">
        <f t="shared" si="42"/>
        <v>SF-6D</v>
      </c>
      <c r="F404" s="118" t="s">
        <v>25</v>
      </c>
      <c r="G404" s="538"/>
      <c r="H404" s="118" t="s">
        <v>80</v>
      </c>
      <c r="I404" s="13">
        <v>6415</v>
      </c>
      <c r="J404" s="509"/>
      <c r="K404" s="29" t="s">
        <v>30</v>
      </c>
      <c r="L404" s="29" t="s">
        <v>31</v>
      </c>
      <c r="M404" s="67"/>
      <c r="N404" s="36"/>
      <c r="O404" s="42" t="s">
        <v>34</v>
      </c>
      <c r="P404" s="36"/>
      <c r="Q404" s="68"/>
      <c r="R404" s="68"/>
      <c r="S404" s="68" t="s">
        <v>980</v>
      </c>
      <c r="T404" s="36"/>
      <c r="U404" s="36"/>
      <c r="V404" s="36"/>
      <c r="W404" s="511"/>
    </row>
    <row r="405" spans="1:23" ht="12.95" customHeight="1" thickBot="1">
      <c r="B405" s="541"/>
      <c r="C405" s="70" t="s">
        <v>609</v>
      </c>
      <c r="D405" s="67" t="s">
        <v>11</v>
      </c>
      <c r="E405" s="118" t="str">
        <f t="shared" si="42"/>
        <v>15D</v>
      </c>
      <c r="F405" s="118" t="s">
        <v>25</v>
      </c>
      <c r="G405" s="538"/>
      <c r="H405" s="118" t="s">
        <v>80</v>
      </c>
      <c r="I405" s="13">
        <v>6415</v>
      </c>
      <c r="J405" s="509"/>
      <c r="K405" s="29" t="s">
        <v>30</v>
      </c>
      <c r="L405" s="29" t="s">
        <v>31</v>
      </c>
      <c r="M405" s="67"/>
      <c r="N405" s="36"/>
      <c r="O405" s="42" t="s">
        <v>34</v>
      </c>
      <c r="P405" s="36"/>
      <c r="Q405" s="68"/>
      <c r="R405" s="68"/>
      <c r="S405" s="68" t="s">
        <v>980</v>
      </c>
      <c r="T405" s="36"/>
      <c r="U405" s="36"/>
      <c r="V405" s="36"/>
      <c r="W405" s="511"/>
    </row>
    <row r="406" spans="1:23" ht="12.95" customHeight="1" thickBot="1">
      <c r="B406" s="541"/>
      <c r="C406" s="70" t="s">
        <v>609</v>
      </c>
      <c r="D406" s="67" t="s">
        <v>39</v>
      </c>
      <c r="E406" s="118" t="str">
        <f t="shared" si="42"/>
        <v>QWB</v>
      </c>
      <c r="F406" s="118" t="s">
        <v>25</v>
      </c>
      <c r="G406" s="538"/>
      <c r="H406" s="118" t="s">
        <v>80</v>
      </c>
      <c r="I406" s="13">
        <v>4461</v>
      </c>
      <c r="J406" s="509"/>
      <c r="K406" s="29" t="s">
        <v>30</v>
      </c>
      <c r="L406" s="29" t="s">
        <v>31</v>
      </c>
      <c r="M406" s="67"/>
      <c r="N406" s="36"/>
      <c r="O406" s="42" t="s">
        <v>34</v>
      </c>
      <c r="P406" s="36"/>
      <c r="Q406" s="68"/>
      <c r="R406" s="68"/>
      <c r="S406" s="68" t="s">
        <v>980</v>
      </c>
      <c r="T406" s="36"/>
      <c r="U406" s="36"/>
      <c r="V406" s="36"/>
      <c r="W406" s="511"/>
    </row>
    <row r="407" spans="1:23" ht="12.95" customHeight="1" thickBot="1">
      <c r="B407" s="541"/>
      <c r="C407" s="70" t="s">
        <v>609</v>
      </c>
      <c r="D407" s="67" t="s">
        <v>14</v>
      </c>
      <c r="E407" s="118" t="str">
        <f t="shared" si="42"/>
        <v>AQoL-4D</v>
      </c>
      <c r="F407" s="118" t="s">
        <v>25</v>
      </c>
      <c r="G407" s="538"/>
      <c r="H407" s="118" t="s">
        <v>80</v>
      </c>
      <c r="I407" s="166" t="s">
        <v>982</v>
      </c>
      <c r="J407" s="509"/>
      <c r="K407" s="29" t="s">
        <v>30</v>
      </c>
      <c r="L407" s="29" t="s">
        <v>31</v>
      </c>
      <c r="M407" s="67"/>
      <c r="N407" s="36"/>
      <c r="O407" s="42" t="s">
        <v>34</v>
      </c>
      <c r="P407" s="36"/>
      <c r="Q407" s="68"/>
      <c r="R407" s="68"/>
      <c r="S407" s="68" t="s">
        <v>980</v>
      </c>
      <c r="T407" s="36"/>
      <c r="U407" s="36"/>
      <c r="V407" s="36"/>
      <c r="W407" s="511"/>
    </row>
    <row r="408" spans="1:23" ht="12.95" customHeight="1" thickBot="1">
      <c r="B408" s="541"/>
      <c r="C408" s="70" t="s">
        <v>609</v>
      </c>
      <c r="D408" s="67" t="s">
        <v>983</v>
      </c>
      <c r="E408" s="118" t="str">
        <f t="shared" si="42"/>
        <v>Personal Wellbeing Index (PWI)</v>
      </c>
      <c r="F408" s="118" t="s">
        <v>25</v>
      </c>
      <c r="G408" s="538"/>
      <c r="H408" s="118" t="s">
        <v>80</v>
      </c>
      <c r="I408" s="166" t="s">
        <v>982</v>
      </c>
      <c r="J408" s="509"/>
      <c r="K408" s="29" t="s">
        <v>30</v>
      </c>
      <c r="L408" s="29" t="s">
        <v>31</v>
      </c>
      <c r="M408" s="67"/>
      <c r="N408" s="36"/>
      <c r="O408" s="42" t="s">
        <v>34</v>
      </c>
      <c r="P408" s="36"/>
      <c r="Q408" s="68"/>
      <c r="R408" s="68"/>
      <c r="S408" s="68" t="s">
        <v>980</v>
      </c>
      <c r="T408" s="36"/>
      <c r="U408" s="36"/>
      <c r="V408" s="36"/>
      <c r="W408" s="511"/>
    </row>
    <row r="409" spans="1:23" ht="12.95" customHeight="1" thickBot="1">
      <c r="B409" s="527"/>
      <c r="C409" s="70" t="s">
        <v>609</v>
      </c>
      <c r="D409" s="67" t="s">
        <v>984</v>
      </c>
      <c r="E409" s="81" t="str">
        <f t="shared" si="42"/>
        <v>Satisfaction with Life Survey (SWLS)</v>
      </c>
      <c r="F409" s="79" t="s">
        <v>25</v>
      </c>
      <c r="G409" s="538"/>
      <c r="H409" s="79" t="s">
        <v>80</v>
      </c>
      <c r="I409" s="165" t="s">
        <v>982</v>
      </c>
      <c r="J409" s="509"/>
      <c r="K409" s="29" t="s">
        <v>30</v>
      </c>
      <c r="L409" s="29" t="s">
        <v>31</v>
      </c>
      <c r="M409" s="67"/>
      <c r="N409" s="36"/>
      <c r="O409" s="42" t="s">
        <v>34</v>
      </c>
      <c r="P409" s="36"/>
      <c r="Q409" s="68"/>
      <c r="R409" s="68"/>
      <c r="S409" s="68" t="s">
        <v>980</v>
      </c>
      <c r="T409" s="36"/>
      <c r="U409" s="36"/>
      <c r="V409" s="36"/>
      <c r="W409" s="512"/>
    </row>
    <row r="410" spans="1:23" ht="51.75" customHeight="1" thickBot="1">
      <c r="A410" s="431"/>
      <c r="B410" s="232" t="s">
        <v>985</v>
      </c>
      <c r="C410" s="70" t="s">
        <v>986</v>
      </c>
      <c r="D410" s="67" t="s">
        <v>987</v>
      </c>
      <c r="E410" s="111" t="str">
        <f t="shared" si="42"/>
        <v>Alzheimer's Disease Cooperative Study Activities of Daily Living scale (ADCS–ADL)</v>
      </c>
      <c r="F410" s="72" t="s">
        <v>2</v>
      </c>
      <c r="G410" s="72" t="s">
        <v>988</v>
      </c>
      <c r="H410" s="72" t="s">
        <v>40</v>
      </c>
      <c r="I410" s="119" t="s">
        <v>989</v>
      </c>
      <c r="J410" s="197" t="str">
        <f t="shared" ref="J410:J415" si="43">CONCATENATE(IF(K410="","",CONCATENATE(K410,IF(COUNTA(K410:S410)=COUNTA(K410),"","; "))),IF(L410="","",CONCATENATE(L410,IF(COUNTA(K410:S410)=COUNTA(K410:L410),"","; "))),IF(M410="","",CONCATENATE(M410,IF(COUNTA(K410:S410)=COUNTA(K410:M410),"","; "))),IF(N410="","",CONCATENATE(N410,IF(COUNTA(K410:S410)=COUNTA(K410:N410),"","; "))),IF(O410="","",CONCATENATE(O410,IF(COUNTA(K410:S410)=COUNTA(K410:O410),"","; "))),IF(P410="","",CONCATENATE(P410,IF(COUNTA(K410:S410)=COUNTA(K410:P410),"","; "))),IF(Q410="","",CONCATENATE(Q410,IF(COUNTA(K410:S410)=COUNTA(K410:Q410),"","; "))),IF(S410="","",S410))</f>
        <v>GLM</v>
      </c>
      <c r="K410" s="67"/>
      <c r="L410" s="67" t="s">
        <v>31</v>
      </c>
      <c r="M410" s="67"/>
      <c r="N410" s="36"/>
      <c r="O410" s="36"/>
      <c r="P410" s="36"/>
      <c r="Q410" s="68"/>
      <c r="R410" s="68"/>
      <c r="S410" s="68"/>
      <c r="T410" s="36"/>
      <c r="U410" s="36"/>
      <c r="V410" s="36"/>
      <c r="W410" s="143"/>
    </row>
    <row r="411" spans="1:23" ht="116.1" customHeight="1" thickBot="1">
      <c r="B411" s="73" t="s">
        <v>990</v>
      </c>
      <c r="C411" s="70" t="s">
        <v>991</v>
      </c>
      <c r="D411" s="67" t="s">
        <v>992</v>
      </c>
      <c r="E411" s="111" t="str">
        <f t="shared" si="42"/>
        <v>Modified Rankin Scale (mRS)</v>
      </c>
      <c r="F411" s="72" t="s">
        <v>2</v>
      </c>
      <c r="G411" s="72" t="s">
        <v>993</v>
      </c>
      <c r="H411" s="72" t="s">
        <v>7</v>
      </c>
      <c r="I411" s="119">
        <v>2425</v>
      </c>
      <c r="J411" s="197" t="str">
        <f t="shared" si="43"/>
        <v>OLS; response mapping</v>
      </c>
      <c r="K411" s="67" t="s">
        <v>30</v>
      </c>
      <c r="L411" s="67"/>
      <c r="M411" s="67"/>
      <c r="N411" s="36"/>
      <c r="O411" s="36"/>
      <c r="P411" s="36"/>
      <c r="Q411" s="68" t="s">
        <v>36</v>
      </c>
      <c r="R411" s="68"/>
      <c r="S411" s="36"/>
      <c r="T411" s="36" t="s">
        <v>994</v>
      </c>
      <c r="U411" s="68" t="s">
        <v>995</v>
      </c>
      <c r="V411" s="68" t="s">
        <v>995</v>
      </c>
      <c r="W411" s="69" t="s">
        <v>996</v>
      </c>
    </row>
    <row r="412" spans="1:23" ht="89.25" customHeight="1" thickBot="1">
      <c r="B412" s="73" t="s">
        <v>997</v>
      </c>
      <c r="C412" s="70" t="s">
        <v>998</v>
      </c>
      <c r="D412" s="67" t="s">
        <v>299</v>
      </c>
      <c r="E412" s="111" t="str">
        <f t="shared" si="42"/>
        <v>SF-12</v>
      </c>
      <c r="F412" s="72" t="s">
        <v>2</v>
      </c>
      <c r="G412" s="72" t="s">
        <v>55</v>
      </c>
      <c r="H412" s="72" t="s">
        <v>55</v>
      </c>
      <c r="I412" s="119">
        <v>19678</v>
      </c>
      <c r="J412" s="197" t="str">
        <f t="shared" si="43"/>
        <v>OLS; 2-part; CLAD; response mapping; limited dependent variable mixture model</v>
      </c>
      <c r="K412" s="67" t="s">
        <v>30</v>
      </c>
      <c r="L412" s="67"/>
      <c r="M412" s="67"/>
      <c r="N412" s="68" t="s">
        <v>33</v>
      </c>
      <c r="O412" s="68" t="s">
        <v>34</v>
      </c>
      <c r="P412" s="36"/>
      <c r="Q412" s="68" t="s">
        <v>36</v>
      </c>
      <c r="R412" s="68"/>
      <c r="S412" s="36" t="s">
        <v>999</v>
      </c>
      <c r="T412" s="36"/>
      <c r="U412" s="68"/>
      <c r="V412" s="68"/>
      <c r="W412" s="69"/>
    </row>
    <row r="413" spans="1:23" ht="102" customHeight="1" thickBot="1">
      <c r="B413" s="251" t="s">
        <v>1000</v>
      </c>
      <c r="C413" s="245" t="s">
        <v>1001</v>
      </c>
      <c r="D413" s="116" t="s">
        <v>1002</v>
      </c>
      <c r="E413" s="81" t="str">
        <f t="shared" si="42"/>
        <v>Quality of Life Alzheimer’s Disease Scale (QoL-AD)</v>
      </c>
      <c r="F413" s="198" t="s">
        <v>2</v>
      </c>
      <c r="G413" s="198" t="s">
        <v>1003</v>
      </c>
      <c r="H413" s="198" t="s">
        <v>40</v>
      </c>
      <c r="I413" s="183">
        <v>1099</v>
      </c>
      <c r="J413" s="197" t="str">
        <f t="shared" si="43"/>
        <v>OLS; 2-part; CLAD; Tobit; response mapping</v>
      </c>
      <c r="K413" s="116" t="s">
        <v>30</v>
      </c>
      <c r="L413" s="116"/>
      <c r="M413" s="116"/>
      <c r="N413" s="211" t="s">
        <v>33</v>
      </c>
      <c r="O413" s="211" t="s">
        <v>34</v>
      </c>
      <c r="P413" s="138" t="s">
        <v>35</v>
      </c>
      <c r="Q413" s="211" t="s">
        <v>36</v>
      </c>
      <c r="R413" s="211"/>
      <c r="S413" s="138"/>
      <c r="T413" s="138"/>
      <c r="U413" s="211"/>
      <c r="V413" s="211"/>
      <c r="W413" s="143" t="s">
        <v>1004</v>
      </c>
    </row>
    <row r="414" spans="1:23" ht="39" customHeight="1" thickBot="1">
      <c r="B414" s="69" t="s">
        <v>1005</v>
      </c>
      <c r="C414" s="70" t="s">
        <v>1006</v>
      </c>
      <c r="D414" s="67" t="s">
        <v>117</v>
      </c>
      <c r="E414" s="111" t="str">
        <f t="shared" si="42"/>
        <v>SF-36</v>
      </c>
      <c r="F414" s="72" t="s">
        <v>2</v>
      </c>
      <c r="G414" s="72" t="s">
        <v>1007</v>
      </c>
      <c r="H414" s="72" t="s">
        <v>80</v>
      </c>
      <c r="I414" s="119">
        <f>25783+7465</f>
        <v>33248</v>
      </c>
      <c r="J414" s="197" t="str">
        <f t="shared" si="43"/>
        <v>CLAD; Tobit; random effects GLS</v>
      </c>
      <c r="K414" s="67"/>
      <c r="L414" s="67"/>
      <c r="M414" s="67"/>
      <c r="N414" s="36"/>
      <c r="O414" s="68" t="s">
        <v>34</v>
      </c>
      <c r="P414" s="68" t="s">
        <v>35</v>
      </c>
      <c r="Q414" s="36"/>
      <c r="R414" s="36"/>
      <c r="S414" s="68" t="s">
        <v>1008</v>
      </c>
      <c r="T414" s="36" t="s">
        <v>442</v>
      </c>
      <c r="U414" s="36"/>
      <c r="V414" s="36"/>
      <c r="W414" s="5"/>
    </row>
    <row r="415" spans="1:23" ht="12.95" customHeight="1" thickBot="1">
      <c r="B415" s="510" t="s">
        <v>1009</v>
      </c>
      <c r="C415" s="110" t="s">
        <v>1010</v>
      </c>
      <c r="D415" s="149" t="s">
        <v>8</v>
      </c>
      <c r="E415" s="158" t="str">
        <f t="shared" si="42"/>
        <v>SF-6D</v>
      </c>
      <c r="F415" s="158" t="s">
        <v>2</v>
      </c>
      <c r="G415" s="158" t="s">
        <v>55</v>
      </c>
      <c r="H415" s="158" t="s">
        <v>55</v>
      </c>
      <c r="I415" s="272">
        <v>12048</v>
      </c>
      <c r="J415" s="507" t="str">
        <f t="shared" si="43"/>
        <v>OLS; new model based on the mixed logit. Utilities were mapped via VAS valuations or rankings of multiple health states, not patients' responses to both questionnaires</v>
      </c>
      <c r="K415" s="67" t="s">
        <v>30</v>
      </c>
      <c r="L415" s="67"/>
      <c r="M415" s="67"/>
      <c r="N415" s="36"/>
      <c r="O415" s="36"/>
      <c r="P415" s="36"/>
      <c r="Q415" s="36"/>
      <c r="R415" s="36"/>
      <c r="S415" s="68" t="s">
        <v>1011</v>
      </c>
      <c r="T415" s="36"/>
      <c r="U415" s="615" t="s">
        <v>1012</v>
      </c>
      <c r="V415" s="615" t="s">
        <v>1012</v>
      </c>
      <c r="W415" s="510" t="s">
        <v>1013</v>
      </c>
    </row>
    <row r="416" spans="1:23" ht="12.95" customHeight="1" thickBot="1">
      <c r="B416" s="511"/>
      <c r="C416" s="210" t="s">
        <v>1010</v>
      </c>
      <c r="D416" s="80" t="s">
        <v>4</v>
      </c>
      <c r="E416" s="118" t="str">
        <f t="shared" si="42"/>
        <v>HUI2</v>
      </c>
      <c r="F416" s="118" t="s">
        <v>2</v>
      </c>
      <c r="G416" s="118" t="s">
        <v>55</v>
      </c>
      <c r="H416" s="118" t="s">
        <v>55</v>
      </c>
      <c r="I416" s="166">
        <v>12048</v>
      </c>
      <c r="J416" s="509"/>
      <c r="K416" s="67" t="s">
        <v>30</v>
      </c>
      <c r="L416" s="67"/>
      <c r="M416" s="67"/>
      <c r="N416" s="36"/>
      <c r="O416" s="36"/>
      <c r="P416" s="36"/>
      <c r="Q416" s="36"/>
      <c r="R416" s="36"/>
      <c r="S416" s="68" t="s">
        <v>1011</v>
      </c>
      <c r="T416" s="136"/>
      <c r="U416" s="616"/>
      <c r="V416" s="616"/>
      <c r="W416" s="513"/>
    </row>
    <row r="417" spans="1:66" ht="51" customHeight="1" thickBot="1">
      <c r="B417" s="511"/>
      <c r="C417" s="210" t="s">
        <v>1010</v>
      </c>
      <c r="D417" s="80" t="s">
        <v>1014</v>
      </c>
      <c r="E417" s="118" t="str">
        <f t="shared" si="42"/>
        <v>AQL-5D (asthma‐specific preference-based measure based on Asthma Quality of Life Questionnaire)</v>
      </c>
      <c r="F417" s="118" t="s">
        <v>2</v>
      </c>
      <c r="G417" s="118" t="s">
        <v>55</v>
      </c>
      <c r="H417" s="118" t="s">
        <v>55</v>
      </c>
      <c r="I417" s="166">
        <v>12048</v>
      </c>
      <c r="J417" s="509"/>
      <c r="K417" s="67" t="s">
        <v>30</v>
      </c>
      <c r="L417" s="67"/>
      <c r="M417" s="67"/>
      <c r="N417" s="36"/>
      <c r="O417" s="36"/>
      <c r="P417" s="36"/>
      <c r="Q417" s="36"/>
      <c r="R417" s="36"/>
      <c r="S417" s="68" t="s">
        <v>1011</v>
      </c>
      <c r="T417" s="136"/>
      <c r="U417" s="616"/>
      <c r="V417" s="616"/>
      <c r="W417" s="513"/>
    </row>
    <row r="418" spans="1:66" ht="12.95" customHeight="1" thickBot="1">
      <c r="B418" s="511"/>
      <c r="C418" s="210" t="s">
        <v>1010</v>
      </c>
      <c r="D418" s="80" t="s">
        <v>1015</v>
      </c>
      <c r="E418" s="118" t="str">
        <f t="shared" si="42"/>
        <v>OPUS</v>
      </c>
      <c r="F418" s="118" t="s">
        <v>2</v>
      </c>
      <c r="G418" s="118" t="s">
        <v>55</v>
      </c>
      <c r="H418" s="118" t="s">
        <v>55</v>
      </c>
      <c r="I418" s="166">
        <v>12048</v>
      </c>
      <c r="J418" s="509"/>
      <c r="K418" s="67" t="s">
        <v>30</v>
      </c>
      <c r="L418" s="67"/>
      <c r="M418" s="67"/>
      <c r="N418" s="36"/>
      <c r="O418" s="36"/>
      <c r="P418" s="36"/>
      <c r="Q418" s="36"/>
      <c r="R418" s="36"/>
      <c r="S418" s="68" t="s">
        <v>1011</v>
      </c>
      <c r="T418" s="136"/>
      <c r="U418" s="616"/>
      <c r="V418" s="616"/>
      <c r="W418" s="513"/>
    </row>
    <row r="419" spans="1:66" ht="12.95" customHeight="1" thickBot="1">
      <c r="B419" s="511"/>
      <c r="C419" s="210" t="s">
        <v>1010</v>
      </c>
      <c r="D419" s="80" t="s">
        <v>1016</v>
      </c>
      <c r="E419" s="118" t="str">
        <f t="shared" si="42"/>
        <v>ICECAP</v>
      </c>
      <c r="F419" s="118" t="s">
        <v>2</v>
      </c>
      <c r="G419" s="118" t="s">
        <v>55</v>
      </c>
      <c r="H419" s="118" t="s">
        <v>55</v>
      </c>
      <c r="I419" s="166">
        <v>12048</v>
      </c>
      <c r="J419" s="509"/>
      <c r="K419" s="67" t="s">
        <v>30</v>
      </c>
      <c r="L419" s="67"/>
      <c r="M419" s="67"/>
      <c r="N419" s="36"/>
      <c r="O419" s="36"/>
      <c r="P419" s="36"/>
      <c r="Q419" s="36"/>
      <c r="R419" s="36"/>
      <c r="S419" s="68" t="s">
        <v>1011</v>
      </c>
      <c r="T419" s="136"/>
      <c r="U419" s="616"/>
      <c r="V419" s="616"/>
      <c r="W419" s="513"/>
    </row>
    <row r="420" spans="1:66" ht="12.95" customHeight="1" thickBot="1">
      <c r="B420" s="511"/>
      <c r="C420" s="210" t="s">
        <v>1010</v>
      </c>
      <c r="D420" s="80" t="s">
        <v>2</v>
      </c>
      <c r="E420" s="118" t="str">
        <f t="shared" si="42"/>
        <v>EQ-5D</v>
      </c>
      <c r="F420" s="118" t="s">
        <v>8</v>
      </c>
      <c r="G420" s="118" t="s">
        <v>55</v>
      </c>
      <c r="H420" s="118" t="s">
        <v>55</v>
      </c>
      <c r="I420" s="166">
        <v>12048</v>
      </c>
      <c r="J420" s="509"/>
      <c r="K420" s="67" t="s">
        <v>30</v>
      </c>
      <c r="L420" s="67"/>
      <c r="M420" s="67"/>
      <c r="N420" s="36"/>
      <c r="O420" s="36"/>
      <c r="P420" s="36"/>
      <c r="Q420" s="36"/>
      <c r="R420" s="36"/>
      <c r="S420" s="68" t="s">
        <v>1011</v>
      </c>
      <c r="T420" s="136"/>
      <c r="U420" s="616"/>
      <c r="V420" s="616"/>
      <c r="W420" s="513"/>
    </row>
    <row r="421" spans="1:66" ht="12.95" customHeight="1" thickBot="1">
      <c r="B421" s="511"/>
      <c r="C421" s="210" t="s">
        <v>1010</v>
      </c>
      <c r="D421" s="80" t="s">
        <v>4</v>
      </c>
      <c r="E421" s="118" t="str">
        <f t="shared" si="42"/>
        <v>HUI2</v>
      </c>
      <c r="F421" s="118" t="s">
        <v>8</v>
      </c>
      <c r="G421" s="118" t="s">
        <v>55</v>
      </c>
      <c r="H421" s="118" t="s">
        <v>55</v>
      </c>
      <c r="I421" s="166">
        <v>12048</v>
      </c>
      <c r="J421" s="509"/>
      <c r="K421" s="67" t="s">
        <v>30</v>
      </c>
      <c r="L421" s="67"/>
      <c r="M421" s="67"/>
      <c r="N421" s="36"/>
      <c r="O421" s="36"/>
      <c r="P421" s="36"/>
      <c r="Q421" s="36"/>
      <c r="R421" s="36"/>
      <c r="S421" s="68" t="s">
        <v>1011</v>
      </c>
      <c r="T421" s="136"/>
      <c r="U421" s="616"/>
      <c r="V421" s="616"/>
      <c r="W421" s="513"/>
    </row>
    <row r="422" spans="1:66" ht="52.5" customHeight="1" thickBot="1">
      <c r="B422" s="511"/>
      <c r="C422" s="210" t="s">
        <v>1010</v>
      </c>
      <c r="D422" s="80" t="s">
        <v>1014</v>
      </c>
      <c r="E422" s="118" t="str">
        <f t="shared" si="42"/>
        <v>AQL-5D (asthma‐specific preference-based measure based on Asthma Quality of Life Questionnaire)</v>
      </c>
      <c r="F422" s="118" t="s">
        <v>8</v>
      </c>
      <c r="G422" s="118" t="s">
        <v>55</v>
      </c>
      <c r="H422" s="118" t="s">
        <v>55</v>
      </c>
      <c r="I422" s="166">
        <v>12048</v>
      </c>
      <c r="J422" s="509"/>
      <c r="K422" s="67" t="s">
        <v>30</v>
      </c>
      <c r="L422" s="67"/>
      <c r="M422" s="67"/>
      <c r="N422" s="36"/>
      <c r="O422" s="36"/>
      <c r="P422" s="36"/>
      <c r="Q422" s="36"/>
      <c r="R422" s="36"/>
      <c r="S422" s="68" t="s">
        <v>1011</v>
      </c>
      <c r="T422" s="136"/>
      <c r="U422" s="616"/>
      <c r="V422" s="616"/>
      <c r="W422" s="513"/>
    </row>
    <row r="423" spans="1:66" ht="12.95" customHeight="1" thickBot="1">
      <c r="B423" s="511"/>
      <c r="C423" s="210" t="s">
        <v>1010</v>
      </c>
      <c r="D423" s="80" t="s">
        <v>1015</v>
      </c>
      <c r="E423" s="118" t="str">
        <f t="shared" si="42"/>
        <v>OPUS</v>
      </c>
      <c r="F423" s="118" t="s">
        <v>8</v>
      </c>
      <c r="G423" s="118" t="s">
        <v>55</v>
      </c>
      <c r="H423" s="118" t="s">
        <v>55</v>
      </c>
      <c r="I423" s="166">
        <v>12048</v>
      </c>
      <c r="J423" s="509"/>
      <c r="K423" s="67" t="s">
        <v>30</v>
      </c>
      <c r="L423" s="67"/>
      <c r="M423" s="67"/>
      <c r="N423" s="36"/>
      <c r="O423" s="36"/>
      <c r="P423" s="36"/>
      <c r="Q423" s="36"/>
      <c r="R423" s="36"/>
      <c r="S423" s="68" t="s">
        <v>1011</v>
      </c>
      <c r="T423" s="136"/>
      <c r="U423" s="616"/>
      <c r="V423" s="616"/>
      <c r="W423" s="513"/>
    </row>
    <row r="424" spans="1:66" ht="12.95" customHeight="1" thickBot="1">
      <c r="B424" s="511"/>
      <c r="C424" s="210" t="s">
        <v>1010</v>
      </c>
      <c r="D424" s="80" t="s">
        <v>1016</v>
      </c>
      <c r="E424" s="118" t="str">
        <f t="shared" si="42"/>
        <v>ICECAP</v>
      </c>
      <c r="F424" s="118" t="s">
        <v>8</v>
      </c>
      <c r="G424" s="118" t="s">
        <v>55</v>
      </c>
      <c r="H424" s="118" t="s">
        <v>55</v>
      </c>
      <c r="I424" s="166">
        <v>12048</v>
      </c>
      <c r="J424" s="509"/>
      <c r="K424" s="67" t="s">
        <v>30</v>
      </c>
      <c r="L424" s="67"/>
      <c r="M424" s="67"/>
      <c r="N424" s="36"/>
      <c r="O424" s="36"/>
      <c r="P424" s="36"/>
      <c r="Q424" s="36"/>
      <c r="R424" s="36"/>
      <c r="S424" s="68" t="s">
        <v>1011</v>
      </c>
      <c r="T424" s="136"/>
      <c r="U424" s="616"/>
      <c r="V424" s="616"/>
      <c r="W424" s="513"/>
    </row>
    <row r="425" spans="1:66" ht="12.95" customHeight="1" thickBot="1">
      <c r="B425" s="511"/>
      <c r="C425" s="210" t="s">
        <v>1010</v>
      </c>
      <c r="D425" s="80" t="s">
        <v>2</v>
      </c>
      <c r="E425" s="118" t="str">
        <f t="shared" si="42"/>
        <v>EQ-5D</v>
      </c>
      <c r="F425" s="118" t="s">
        <v>4</v>
      </c>
      <c r="G425" s="118" t="s">
        <v>55</v>
      </c>
      <c r="H425" s="118" t="s">
        <v>55</v>
      </c>
      <c r="I425" s="166">
        <v>12048</v>
      </c>
      <c r="J425" s="509"/>
      <c r="K425" s="67" t="s">
        <v>30</v>
      </c>
      <c r="L425" s="67"/>
      <c r="M425" s="67"/>
      <c r="N425" s="36"/>
      <c r="O425" s="36"/>
      <c r="P425" s="36"/>
      <c r="Q425" s="36"/>
      <c r="R425" s="36"/>
      <c r="S425" s="68" t="s">
        <v>1011</v>
      </c>
      <c r="T425" s="136"/>
      <c r="U425" s="616"/>
      <c r="V425" s="616"/>
      <c r="W425" s="513"/>
    </row>
    <row r="426" spans="1:66" ht="51.75" customHeight="1" thickBot="1">
      <c r="B426" s="511"/>
      <c r="C426" s="210" t="s">
        <v>1010</v>
      </c>
      <c r="D426" s="80" t="s">
        <v>1014</v>
      </c>
      <c r="E426" s="118" t="str">
        <f t="shared" si="42"/>
        <v>AQL-5D (asthma‐specific preference-based measure based on Asthma Quality of Life Questionnaire)</v>
      </c>
      <c r="F426" s="118" t="s">
        <v>4</v>
      </c>
      <c r="G426" s="118" t="s">
        <v>55</v>
      </c>
      <c r="H426" s="118" t="s">
        <v>55</v>
      </c>
      <c r="I426" s="166">
        <v>12048</v>
      </c>
      <c r="J426" s="509"/>
      <c r="K426" s="67" t="s">
        <v>30</v>
      </c>
      <c r="L426" s="67"/>
      <c r="M426" s="67"/>
      <c r="N426" s="36"/>
      <c r="O426" s="36"/>
      <c r="P426" s="36"/>
      <c r="Q426" s="36"/>
      <c r="R426" s="36"/>
      <c r="S426" s="68" t="s">
        <v>1011</v>
      </c>
      <c r="T426" s="136"/>
      <c r="U426" s="616"/>
      <c r="V426" s="616"/>
      <c r="W426" s="513"/>
    </row>
    <row r="427" spans="1:66" ht="12.95" customHeight="1" thickBot="1">
      <c r="B427" s="511"/>
      <c r="C427" s="210" t="s">
        <v>1010</v>
      </c>
      <c r="D427" s="80" t="s">
        <v>1015</v>
      </c>
      <c r="E427" s="118" t="str">
        <f t="shared" si="42"/>
        <v>OPUS</v>
      </c>
      <c r="F427" s="118" t="s">
        <v>4</v>
      </c>
      <c r="G427" s="118" t="s">
        <v>55</v>
      </c>
      <c r="H427" s="118" t="s">
        <v>55</v>
      </c>
      <c r="I427" s="166">
        <v>12048</v>
      </c>
      <c r="J427" s="509"/>
      <c r="K427" s="67" t="s">
        <v>30</v>
      </c>
      <c r="L427" s="67"/>
      <c r="M427" s="67"/>
      <c r="N427" s="36"/>
      <c r="O427" s="36"/>
      <c r="P427" s="36"/>
      <c r="Q427" s="36"/>
      <c r="R427" s="36"/>
      <c r="S427" s="68" t="s">
        <v>1011</v>
      </c>
      <c r="T427" s="136"/>
      <c r="U427" s="616"/>
      <c r="V427" s="616"/>
      <c r="W427" s="513"/>
    </row>
    <row r="428" spans="1:66" ht="12.95" customHeight="1" thickBot="1">
      <c r="B428" s="511"/>
      <c r="C428" s="210" t="s">
        <v>1010</v>
      </c>
      <c r="D428" s="80" t="s">
        <v>1016</v>
      </c>
      <c r="E428" s="118" t="str">
        <f t="shared" si="42"/>
        <v>ICECAP</v>
      </c>
      <c r="F428" s="118" t="s">
        <v>4</v>
      </c>
      <c r="G428" s="118" t="s">
        <v>55</v>
      </c>
      <c r="H428" s="118" t="s">
        <v>55</v>
      </c>
      <c r="I428" s="166">
        <v>12048</v>
      </c>
      <c r="J428" s="509"/>
      <c r="K428" s="67" t="s">
        <v>30</v>
      </c>
      <c r="L428" s="67"/>
      <c r="M428" s="67"/>
      <c r="N428" s="36"/>
      <c r="O428" s="36"/>
      <c r="P428" s="36"/>
      <c r="Q428" s="36"/>
      <c r="R428" s="36"/>
      <c r="S428" s="68" t="s">
        <v>1011</v>
      </c>
      <c r="T428" s="136"/>
      <c r="U428" s="616"/>
      <c r="V428" s="616"/>
      <c r="W428" s="513"/>
    </row>
    <row r="429" spans="1:66" ht="12.95" customHeight="1" thickBot="1">
      <c r="B429" s="511"/>
      <c r="C429" s="235" t="s">
        <v>1010</v>
      </c>
      <c r="D429" s="117" t="s">
        <v>8</v>
      </c>
      <c r="E429" s="79" t="str">
        <f t="shared" si="42"/>
        <v>SF-6D</v>
      </c>
      <c r="F429" s="79" t="s">
        <v>4</v>
      </c>
      <c r="G429" s="79" t="s">
        <v>55</v>
      </c>
      <c r="H429" s="79" t="s">
        <v>55</v>
      </c>
      <c r="I429" s="165">
        <v>12048</v>
      </c>
      <c r="J429" s="509"/>
      <c r="K429" s="149" t="s">
        <v>30</v>
      </c>
      <c r="L429" s="149"/>
      <c r="M429" s="149"/>
      <c r="N429" s="136"/>
      <c r="O429" s="136"/>
      <c r="P429" s="136"/>
      <c r="Q429" s="136"/>
      <c r="R429" s="136"/>
      <c r="S429" s="68" t="s">
        <v>1011</v>
      </c>
      <c r="T429" s="136"/>
      <c r="U429" s="616"/>
      <c r="V429" s="616"/>
      <c r="W429" s="513"/>
    </row>
    <row r="430" spans="1:66" s="6" customFormat="1" ht="39" customHeight="1" thickBot="1">
      <c r="A430" s="431"/>
      <c r="B430" s="69" t="s">
        <v>1017</v>
      </c>
      <c r="C430" s="70" t="s">
        <v>1018</v>
      </c>
      <c r="D430" s="67" t="s">
        <v>1019</v>
      </c>
      <c r="E430" s="72" t="str">
        <f t="shared" si="42"/>
        <v>Overactive Bladder Questionnaire 5-dimensional health classification system (OAB-5D)</v>
      </c>
      <c r="F430" s="72" t="s">
        <v>2</v>
      </c>
      <c r="G430" s="72" t="s">
        <v>622</v>
      </c>
      <c r="H430" s="72" t="s">
        <v>77</v>
      </c>
      <c r="I430" s="119">
        <v>246</v>
      </c>
      <c r="J430" s="197" t="str">
        <f t="shared" ref="J430:J470" si="44">CONCATENATE(IF(K430="","",CONCATENATE(K430,IF(COUNTA(K430:S430)=COUNTA(K430),"","; "))),IF(L430="","",CONCATENATE(L430,IF(COUNTA(K430:S430)=COUNTA(K430:L430),"","; "))),IF(M430="","",CONCATENATE(M430,IF(COUNTA(K430:S430)=COUNTA(K430:M430),"","; "))),IF(N430="","",CONCATENATE(N430,IF(COUNTA(K430:S430)=COUNTA(K430:N430),"","; "))),IF(O430="","",CONCATENATE(O430,IF(COUNTA(K430:S430)=COUNTA(K430:O430),"","; "))),IF(P430="","",CONCATENATE(P430,IF(COUNTA(K430:S430)=COUNTA(K430:P430),"","; "))),IF(Q430="","",CONCATENATE(Q430,IF(COUNTA(K430:S430)=COUNTA(K430:Q430),"","; "))),IF(S430="","",S430))</f>
        <v>GLM; Tobit</v>
      </c>
      <c r="K430" s="54"/>
      <c r="L430" s="54" t="s">
        <v>31</v>
      </c>
      <c r="M430" s="54"/>
      <c r="N430" s="62"/>
      <c r="O430" s="62"/>
      <c r="P430" s="62" t="s">
        <v>35</v>
      </c>
      <c r="Q430" s="62"/>
      <c r="R430" s="62"/>
      <c r="S430" s="62"/>
      <c r="T430" s="62"/>
      <c r="U430" s="63"/>
      <c r="V430" s="63"/>
      <c r="W430" s="69" t="s">
        <v>1020</v>
      </c>
      <c r="X430" s="443"/>
      <c r="Y430" s="447"/>
      <c r="Z430" s="447"/>
      <c r="AA430" s="447"/>
      <c r="AB430" s="447"/>
      <c r="AC430" s="447"/>
      <c r="AD430" s="447"/>
      <c r="AE430" s="447"/>
      <c r="AF430" s="447"/>
      <c r="AG430" s="447"/>
      <c r="AH430" s="447"/>
      <c r="AI430" s="447"/>
      <c r="AJ430" s="447"/>
      <c r="AK430" s="447"/>
      <c r="AL430" s="447"/>
      <c r="AM430" s="447"/>
      <c r="AN430" s="447"/>
      <c r="AO430" s="447"/>
      <c r="AP430" s="447"/>
      <c r="AQ430" s="447"/>
      <c r="AR430" s="447"/>
      <c r="AS430" s="447"/>
      <c r="AT430" s="447"/>
      <c r="AU430" s="447"/>
      <c r="AV430" s="447"/>
      <c r="AW430" s="447"/>
      <c r="AX430" s="447"/>
      <c r="AY430" s="447"/>
      <c r="AZ430" s="447"/>
      <c r="BA430" s="447"/>
      <c r="BB430" s="447"/>
      <c r="BC430" s="447"/>
      <c r="BD430" s="447"/>
      <c r="BE430" s="447"/>
      <c r="BF430" s="447"/>
      <c r="BG430" s="447"/>
      <c r="BH430" s="447"/>
      <c r="BI430" s="447"/>
      <c r="BJ430" s="447"/>
      <c r="BK430" s="447"/>
      <c r="BL430" s="447"/>
      <c r="BM430" s="447"/>
      <c r="BN430" s="447"/>
    </row>
    <row r="431" spans="1:66" ht="25.5" customHeight="1" thickBot="1">
      <c r="B431" s="511" t="s">
        <v>1021</v>
      </c>
      <c r="C431" s="235" t="s">
        <v>1022</v>
      </c>
      <c r="D431" s="117" t="s">
        <v>1023</v>
      </c>
      <c r="E431" s="81" t="str">
        <f t="shared" si="42"/>
        <v>Roland-Morris Disability Questionnaire (RMDQ)</v>
      </c>
      <c r="F431" s="81" t="s">
        <v>2</v>
      </c>
      <c r="G431" s="111" t="s">
        <v>181</v>
      </c>
      <c r="H431" s="111" t="s">
        <v>54</v>
      </c>
      <c r="I431" s="12" t="s">
        <v>1024</v>
      </c>
      <c r="J431" s="171" t="str">
        <f t="shared" si="44"/>
        <v>OLS; linear spline</v>
      </c>
      <c r="K431" s="61" t="s">
        <v>30</v>
      </c>
      <c r="L431" s="117"/>
      <c r="M431" s="117"/>
      <c r="N431" s="137"/>
      <c r="O431" s="137"/>
      <c r="P431" s="137"/>
      <c r="Q431" s="137"/>
      <c r="R431" s="137"/>
      <c r="S431" s="56" t="s">
        <v>1025</v>
      </c>
      <c r="T431" s="137"/>
      <c r="U431" s="144"/>
      <c r="V431" s="144"/>
      <c r="W431" s="145"/>
    </row>
    <row r="432" spans="1:66" ht="39" customHeight="1" thickBot="1">
      <c r="B432" s="514"/>
      <c r="C432" s="235" t="s">
        <v>1022</v>
      </c>
      <c r="D432" s="117" t="s">
        <v>1026</v>
      </c>
      <c r="E432" s="79" t="str">
        <f t="shared" si="42"/>
        <v>Roland-Morris Disability Questionnaire (RMDQ) and numerical rating scales (NRS) of pain</v>
      </c>
      <c r="F432" s="79" t="s">
        <v>2</v>
      </c>
      <c r="G432" s="79" t="s">
        <v>181</v>
      </c>
      <c r="H432" s="79" t="s">
        <v>54</v>
      </c>
      <c r="I432" s="11" t="str">
        <f>I431</f>
        <v>5224 patients</v>
      </c>
      <c r="J432" s="178" t="str">
        <f t="shared" si="44"/>
        <v>OLS; linear spline</v>
      </c>
      <c r="K432" s="115" t="s">
        <v>30</v>
      </c>
      <c r="L432" s="149"/>
      <c r="M432" s="149"/>
      <c r="N432" s="136"/>
      <c r="O432" s="136"/>
      <c r="P432" s="136"/>
      <c r="Q432" s="136"/>
      <c r="R432" s="136"/>
      <c r="S432" s="43" t="s">
        <v>1025</v>
      </c>
      <c r="T432" s="136"/>
      <c r="U432" s="144"/>
      <c r="V432" s="144"/>
      <c r="W432" s="145"/>
    </row>
    <row r="433" spans="1:23" ht="39" customHeight="1" thickBot="1">
      <c r="B433" s="145" t="s">
        <v>1027</v>
      </c>
      <c r="C433" s="70" t="s">
        <v>1028</v>
      </c>
      <c r="D433" s="67" t="s">
        <v>1029</v>
      </c>
      <c r="E433" s="72" t="str">
        <f t="shared" si="42"/>
        <v>World Health Organization Quality of Life-BREF (WHOQOL-BREF)</v>
      </c>
      <c r="F433" s="72" t="s">
        <v>44</v>
      </c>
      <c r="G433" s="72" t="s">
        <v>1030</v>
      </c>
      <c r="H433" s="72" t="s">
        <v>80</v>
      </c>
      <c r="I433" s="19">
        <v>800</v>
      </c>
      <c r="J433" s="220" t="str">
        <f t="shared" si="44"/>
        <v>OLS</v>
      </c>
      <c r="K433" s="115" t="s">
        <v>30</v>
      </c>
      <c r="L433" s="149"/>
      <c r="M433" s="149"/>
      <c r="N433" s="136"/>
      <c r="O433" s="136"/>
      <c r="P433" s="136"/>
      <c r="Q433" s="136"/>
      <c r="R433" s="136"/>
      <c r="S433" s="43"/>
      <c r="T433" s="136"/>
      <c r="U433" s="144"/>
      <c r="V433" s="144"/>
      <c r="W433" s="145"/>
    </row>
    <row r="434" spans="1:23" ht="39" customHeight="1">
      <c r="A434" s="431"/>
      <c r="B434" s="526" t="s">
        <v>1031</v>
      </c>
      <c r="C434" s="99" t="s">
        <v>1032</v>
      </c>
      <c r="D434" s="87" t="s">
        <v>1033</v>
      </c>
      <c r="E434" s="111" t="str">
        <f t="shared" si="42"/>
        <v>Moorehead-Ardelt II questionnaire (MA-II)</v>
      </c>
      <c r="F434" s="111" t="s">
        <v>2</v>
      </c>
      <c r="G434" s="111" t="s">
        <v>1034</v>
      </c>
      <c r="H434" s="111" t="s">
        <v>12</v>
      </c>
      <c r="I434" s="164">
        <v>414</v>
      </c>
      <c r="J434" s="171" t="str">
        <f t="shared" si="44"/>
        <v>OLS</v>
      </c>
      <c r="K434" s="87" t="s">
        <v>30</v>
      </c>
      <c r="L434" s="87"/>
      <c r="M434" s="87"/>
      <c r="N434" s="34"/>
      <c r="O434" s="34"/>
      <c r="P434" s="34"/>
      <c r="Q434" s="127"/>
      <c r="R434" s="127"/>
      <c r="S434" s="34"/>
      <c r="T434" s="34"/>
      <c r="U434" s="34"/>
      <c r="V434" s="34"/>
      <c r="W434" s="20"/>
    </row>
    <row r="435" spans="1:23" ht="39" customHeight="1" thickBot="1">
      <c r="A435" s="431"/>
      <c r="B435" s="527"/>
      <c r="C435" s="112" t="s">
        <v>1032</v>
      </c>
      <c r="D435" s="116" t="s">
        <v>1033</v>
      </c>
      <c r="E435" s="410" t="str">
        <f t="shared" ref="E435:E458" si="45">D435</f>
        <v>Moorehead-Ardelt II questionnaire (MA-II)</v>
      </c>
      <c r="F435" s="198" t="s">
        <v>8</v>
      </c>
      <c r="G435" s="198" t="s">
        <v>1034</v>
      </c>
      <c r="H435" s="198" t="s">
        <v>12</v>
      </c>
      <c r="I435" s="183">
        <v>368</v>
      </c>
      <c r="J435" s="264" t="str">
        <f t="shared" si="44"/>
        <v>OLS</v>
      </c>
      <c r="K435" s="116" t="s">
        <v>30</v>
      </c>
      <c r="L435" s="116"/>
      <c r="M435" s="116"/>
      <c r="N435" s="138"/>
      <c r="O435" s="138"/>
      <c r="P435" s="138"/>
      <c r="Q435" s="211"/>
      <c r="R435" s="211"/>
      <c r="S435" s="138"/>
      <c r="T435" s="138"/>
      <c r="U435" s="138"/>
      <c r="V435" s="138"/>
      <c r="W435" s="139"/>
    </row>
    <row r="436" spans="1:23" ht="39" customHeight="1" thickBot="1">
      <c r="A436" s="431"/>
      <c r="B436" s="526" t="s">
        <v>1035</v>
      </c>
      <c r="C436" s="112" t="s">
        <v>1036</v>
      </c>
      <c r="D436" s="412" t="s">
        <v>1037</v>
      </c>
      <c r="E436" s="403" t="s">
        <v>1037</v>
      </c>
      <c r="F436" s="403" t="s">
        <v>2</v>
      </c>
      <c r="G436" s="403" t="s">
        <v>52</v>
      </c>
      <c r="H436" s="403" t="s">
        <v>40</v>
      </c>
      <c r="I436" s="86">
        <v>251</v>
      </c>
      <c r="J436" s="388" t="str">
        <f t="shared" si="44"/>
        <v>OLS; Tobit; BM</v>
      </c>
      <c r="K436" s="93" t="s">
        <v>30</v>
      </c>
      <c r="L436" s="93"/>
      <c r="M436" s="93"/>
      <c r="N436" s="44"/>
      <c r="O436" s="44"/>
      <c r="P436" s="44" t="s">
        <v>35</v>
      </c>
      <c r="Q436" s="94"/>
      <c r="R436" s="94"/>
      <c r="S436" s="44" t="s">
        <v>1039</v>
      </c>
      <c r="T436" s="44"/>
      <c r="U436" s="44"/>
      <c r="V436" s="44"/>
      <c r="W436" s="428"/>
    </row>
    <row r="437" spans="1:23" ht="39" customHeight="1" thickBot="1">
      <c r="A437" s="431"/>
      <c r="B437" s="541"/>
      <c r="C437" s="208" t="s">
        <v>1036</v>
      </c>
      <c r="D437" s="411" t="s">
        <v>1037</v>
      </c>
      <c r="E437" s="408" t="s">
        <v>1037</v>
      </c>
      <c r="F437" s="408" t="s">
        <v>44</v>
      </c>
      <c r="G437" s="408" t="s">
        <v>52</v>
      </c>
      <c r="H437" s="408" t="s">
        <v>40</v>
      </c>
      <c r="I437" s="166">
        <v>251</v>
      </c>
      <c r="J437" s="407" t="s">
        <v>1038</v>
      </c>
      <c r="K437" s="80" t="s">
        <v>30</v>
      </c>
      <c r="L437" s="80"/>
      <c r="M437" s="80"/>
      <c r="N437" s="35"/>
      <c r="O437" s="35"/>
      <c r="P437" s="35" t="s">
        <v>35</v>
      </c>
      <c r="Q437" s="123"/>
      <c r="R437" s="123"/>
      <c r="S437" s="35" t="s">
        <v>1039</v>
      </c>
      <c r="T437" s="35"/>
      <c r="U437" s="35"/>
      <c r="V437" s="35"/>
      <c r="W437" s="409"/>
    </row>
    <row r="438" spans="1:23" ht="39" customHeight="1" thickBot="1">
      <c r="A438" s="431"/>
      <c r="B438" s="541"/>
      <c r="C438" s="208" t="s">
        <v>1036</v>
      </c>
      <c r="D438" s="380" t="s">
        <v>1037</v>
      </c>
      <c r="E438" s="408" t="s">
        <v>1037</v>
      </c>
      <c r="F438" s="408" t="s">
        <v>6</v>
      </c>
      <c r="G438" s="408" t="s">
        <v>52</v>
      </c>
      <c r="H438" s="408" t="s">
        <v>40</v>
      </c>
      <c r="I438" s="166">
        <v>251</v>
      </c>
      <c r="J438" s="407" t="s">
        <v>1038</v>
      </c>
      <c r="K438" s="80" t="s">
        <v>30</v>
      </c>
      <c r="L438" s="80"/>
      <c r="M438" s="80"/>
      <c r="N438" s="35"/>
      <c r="O438" s="35"/>
      <c r="P438" s="35" t="s">
        <v>35</v>
      </c>
      <c r="Q438" s="123"/>
      <c r="R438" s="123"/>
      <c r="S438" s="35" t="s">
        <v>1039</v>
      </c>
      <c r="T438" s="35"/>
      <c r="U438" s="35"/>
      <c r="V438" s="35"/>
      <c r="W438" s="409"/>
    </row>
    <row r="439" spans="1:23" ht="39" customHeight="1" thickBot="1">
      <c r="A439" s="431"/>
      <c r="B439" s="527"/>
      <c r="C439" s="208" t="s">
        <v>1036</v>
      </c>
      <c r="D439" s="380" t="s">
        <v>1037</v>
      </c>
      <c r="E439" s="81" t="s">
        <v>1037</v>
      </c>
      <c r="F439" s="198" t="s">
        <v>8</v>
      </c>
      <c r="G439" s="404" t="s">
        <v>52</v>
      </c>
      <c r="H439" s="404" t="s">
        <v>40</v>
      </c>
      <c r="I439" s="183">
        <v>251</v>
      </c>
      <c r="J439" s="264" t="s">
        <v>1038</v>
      </c>
      <c r="K439" s="116" t="s">
        <v>30</v>
      </c>
      <c r="L439" s="116"/>
      <c r="M439" s="116"/>
      <c r="N439" s="138"/>
      <c r="O439" s="138"/>
      <c r="P439" s="138" t="s">
        <v>35</v>
      </c>
      <c r="Q439" s="211"/>
      <c r="R439" s="211"/>
      <c r="S439" s="138" t="s">
        <v>1039</v>
      </c>
      <c r="T439" s="138"/>
      <c r="U439" s="138"/>
      <c r="V439" s="138"/>
      <c r="W439" s="139"/>
    </row>
    <row r="440" spans="1:23" ht="65.099999999999994" customHeight="1" thickBot="1">
      <c r="B440" s="73" t="s">
        <v>1040</v>
      </c>
      <c r="C440" s="110" t="s">
        <v>1041</v>
      </c>
      <c r="D440" s="149" t="s">
        <v>209</v>
      </c>
      <c r="E440" s="111" t="str">
        <f t="shared" si="45"/>
        <v>General Health Questionnaire (GHQ-12)</v>
      </c>
      <c r="F440" s="72" t="s">
        <v>2</v>
      </c>
      <c r="G440" s="158" t="s">
        <v>55</v>
      </c>
      <c r="H440" s="158" t="s">
        <v>55</v>
      </c>
      <c r="I440" s="119">
        <f>3567*0.85</f>
        <v>3031.95</v>
      </c>
      <c r="J440" s="197" t="str">
        <f t="shared" si="44"/>
        <v>OLS</v>
      </c>
      <c r="K440" s="67" t="s">
        <v>30</v>
      </c>
      <c r="L440" s="67"/>
      <c r="M440" s="67"/>
      <c r="N440" s="36"/>
      <c r="O440" s="36"/>
      <c r="P440" s="36"/>
      <c r="Q440" s="68"/>
      <c r="R440" s="68"/>
      <c r="S440" s="36"/>
      <c r="T440" s="36"/>
      <c r="U440" s="36"/>
      <c r="V440" s="36"/>
      <c r="W440" s="5"/>
    </row>
    <row r="441" spans="1:23" ht="51.95" customHeight="1" thickBot="1">
      <c r="B441" s="73" t="s">
        <v>1042</v>
      </c>
      <c r="C441" s="110" t="s">
        <v>1043</v>
      </c>
      <c r="D441" s="149" t="s">
        <v>1044</v>
      </c>
      <c r="E441" s="72" t="str">
        <f t="shared" si="45"/>
        <v>PedsQL 4.0 Generic Core Scales</v>
      </c>
      <c r="F441" s="72" t="s">
        <v>2</v>
      </c>
      <c r="G441" s="72" t="s">
        <v>1045</v>
      </c>
      <c r="H441" s="72" t="s">
        <v>3</v>
      </c>
      <c r="I441" s="119">
        <v>345</v>
      </c>
      <c r="J441" s="197" t="str">
        <f t="shared" si="44"/>
        <v>OLS; GLM; 2-part; CLAD</v>
      </c>
      <c r="K441" s="149" t="s">
        <v>30</v>
      </c>
      <c r="L441" s="149" t="s">
        <v>31</v>
      </c>
      <c r="M441" s="149"/>
      <c r="N441" s="136" t="s">
        <v>33</v>
      </c>
      <c r="O441" s="136" t="s">
        <v>34</v>
      </c>
      <c r="P441" s="136"/>
      <c r="Q441" s="146"/>
      <c r="R441" s="146"/>
      <c r="S441" s="136"/>
      <c r="T441" s="136"/>
      <c r="U441" s="136"/>
      <c r="V441" s="136"/>
      <c r="W441" s="5"/>
    </row>
    <row r="442" spans="1:23" ht="51.95" customHeight="1" thickBot="1">
      <c r="B442" s="207" t="s">
        <v>1046</v>
      </c>
      <c r="C442" s="110" t="s">
        <v>1047</v>
      </c>
      <c r="D442" s="149" t="s">
        <v>1048</v>
      </c>
      <c r="E442" s="158" t="s">
        <v>1048</v>
      </c>
      <c r="F442" s="72" t="s">
        <v>2</v>
      </c>
      <c r="G442" s="158" t="s">
        <v>55</v>
      </c>
      <c r="H442" s="158" t="s">
        <v>80</v>
      </c>
      <c r="I442" s="272">
        <v>4228</v>
      </c>
      <c r="J442" s="260" t="s">
        <v>1049</v>
      </c>
      <c r="K442" s="149"/>
      <c r="L442" s="149"/>
      <c r="M442" s="149"/>
      <c r="N442" s="136"/>
      <c r="O442" s="136"/>
      <c r="P442" s="136"/>
      <c r="Q442" s="146"/>
      <c r="R442" s="146"/>
      <c r="S442" s="136" t="s">
        <v>1049</v>
      </c>
      <c r="T442" s="136"/>
      <c r="U442" s="136"/>
      <c r="V442" s="136"/>
      <c r="W442" s="147"/>
    </row>
    <row r="443" spans="1:23" ht="51.95" customHeight="1" thickBot="1">
      <c r="B443" s="207" t="s">
        <v>1050</v>
      </c>
      <c r="C443" s="110" t="s">
        <v>1051</v>
      </c>
      <c r="D443" s="149" t="s">
        <v>593</v>
      </c>
      <c r="E443" s="111" t="str">
        <f t="shared" si="45"/>
        <v>Medical Outcomes Study HIV Health Survey (MOS-HIV)</v>
      </c>
      <c r="F443" s="158" t="s">
        <v>2</v>
      </c>
      <c r="G443" s="158" t="s">
        <v>1052</v>
      </c>
      <c r="H443" s="158" t="s">
        <v>26</v>
      </c>
      <c r="I443" s="272">
        <v>421</v>
      </c>
      <c r="J443" s="260" t="str">
        <f t="shared" si="44"/>
        <v>OLS; equi-percentile mapping, mean rank method</v>
      </c>
      <c r="K443" s="149" t="s">
        <v>30</v>
      </c>
      <c r="L443" s="149"/>
      <c r="M443" s="149"/>
      <c r="N443" s="136"/>
      <c r="O443" s="136"/>
      <c r="P443" s="136"/>
      <c r="Q443" s="146"/>
      <c r="R443" s="146"/>
      <c r="S443" s="146" t="s">
        <v>1053</v>
      </c>
      <c r="T443" s="136"/>
      <c r="U443" s="136"/>
      <c r="V443" s="136"/>
      <c r="W443" s="147"/>
    </row>
    <row r="444" spans="1:23" ht="51.95" customHeight="1" thickBot="1">
      <c r="A444" s="431"/>
      <c r="B444" s="207" t="s">
        <v>1054</v>
      </c>
      <c r="C444" s="110" t="s">
        <v>1055</v>
      </c>
      <c r="D444" s="149" t="s">
        <v>1056</v>
      </c>
      <c r="E444" s="111" t="str">
        <f t="shared" si="45"/>
        <v>Physical illness, disability and CORE-10 score</v>
      </c>
      <c r="F444" s="158" t="s">
        <v>44</v>
      </c>
      <c r="G444" s="158" t="s">
        <v>1057</v>
      </c>
      <c r="H444" s="158" t="s">
        <v>69</v>
      </c>
      <c r="I444" s="272">
        <v>82</v>
      </c>
      <c r="J444" s="171" t="str">
        <f t="shared" si="44"/>
        <v>OLS</v>
      </c>
      <c r="K444" s="149" t="s">
        <v>30</v>
      </c>
      <c r="L444" s="149"/>
      <c r="M444" s="149"/>
      <c r="N444" s="136"/>
      <c r="O444" s="136"/>
      <c r="P444" s="136"/>
      <c r="Q444" s="146"/>
      <c r="R444" s="146"/>
      <c r="S444" s="146"/>
      <c r="T444" s="136"/>
      <c r="U444" s="136"/>
      <c r="V444" s="136"/>
      <c r="W444" s="147"/>
    </row>
    <row r="445" spans="1:23" ht="26.1" customHeight="1" thickBot="1">
      <c r="A445" s="436"/>
      <c r="B445" s="526" t="s">
        <v>1058</v>
      </c>
      <c r="C445" s="74" t="s">
        <v>1059</v>
      </c>
      <c r="D445" s="87" t="s">
        <v>1060</v>
      </c>
      <c r="E445" s="111" t="str">
        <f t="shared" si="45"/>
        <v>Positive and negative syndrome scale (PANSS)</v>
      </c>
      <c r="F445" s="111" t="s">
        <v>2</v>
      </c>
      <c r="G445" s="111" t="s">
        <v>52</v>
      </c>
      <c r="H445" s="111" t="s">
        <v>40</v>
      </c>
      <c r="I445" s="12">
        <v>4471</v>
      </c>
      <c r="J445" s="171" t="str">
        <f t="shared" si="44"/>
        <v>response mapping; linear random effects model</v>
      </c>
      <c r="K445" s="87"/>
      <c r="L445" s="87"/>
      <c r="M445" s="87"/>
      <c r="N445" s="34"/>
      <c r="O445" s="34"/>
      <c r="P445" s="34"/>
      <c r="Q445" s="127" t="s">
        <v>36</v>
      </c>
      <c r="R445" s="127"/>
      <c r="S445" s="127" t="s">
        <v>1061</v>
      </c>
      <c r="T445" s="34"/>
      <c r="U445" s="126" t="s">
        <v>1062</v>
      </c>
      <c r="V445" s="126" t="s">
        <v>1063</v>
      </c>
      <c r="W445" s="510" t="s">
        <v>1064</v>
      </c>
    </row>
    <row r="446" spans="1:23" ht="51.95" customHeight="1" thickBot="1">
      <c r="A446" s="436"/>
      <c r="B446" s="541"/>
      <c r="C446" s="252" t="s">
        <v>1059</v>
      </c>
      <c r="D446" s="93" t="s">
        <v>1065</v>
      </c>
      <c r="E446" s="118" t="str">
        <f t="shared" si="45"/>
        <v>Positive and negative syndrome scale (PANSS), Calgary Depression Scale for Schizophrenia (CDSS)</v>
      </c>
      <c r="F446" s="118" t="s">
        <v>2</v>
      </c>
      <c r="G446" s="118" t="s">
        <v>52</v>
      </c>
      <c r="H446" s="118" t="s">
        <v>40</v>
      </c>
      <c r="I446" s="13">
        <v>4470</v>
      </c>
      <c r="J446" s="174" t="str">
        <f t="shared" si="44"/>
        <v>linear random effects model</v>
      </c>
      <c r="K446" s="117"/>
      <c r="L446" s="117"/>
      <c r="M446" s="117"/>
      <c r="N446" s="137"/>
      <c r="O446" s="137"/>
      <c r="P446" s="137"/>
      <c r="Q446" s="125"/>
      <c r="R446" s="125"/>
      <c r="S446" s="127" t="s">
        <v>1061</v>
      </c>
      <c r="T446" s="137"/>
      <c r="U446" s="124"/>
      <c r="V446" s="124"/>
      <c r="W446" s="511"/>
    </row>
    <row r="447" spans="1:23" ht="39" customHeight="1" thickBot="1">
      <c r="A447" s="436"/>
      <c r="B447" s="541"/>
      <c r="C447" s="74" t="s">
        <v>1059</v>
      </c>
      <c r="D447" s="87" t="s">
        <v>1060</v>
      </c>
      <c r="E447" s="81" t="str">
        <f t="shared" si="45"/>
        <v>Positive and negative syndrome scale (PANSS)</v>
      </c>
      <c r="F447" s="81" t="s">
        <v>8</v>
      </c>
      <c r="G447" s="81" t="s">
        <v>52</v>
      </c>
      <c r="H447" s="81" t="s">
        <v>40</v>
      </c>
      <c r="I447" s="55">
        <v>4338</v>
      </c>
      <c r="J447" s="174" t="str">
        <f t="shared" si="44"/>
        <v>linear random effects model</v>
      </c>
      <c r="K447" s="117"/>
      <c r="L447" s="117"/>
      <c r="M447" s="117"/>
      <c r="N447" s="137"/>
      <c r="O447" s="137"/>
      <c r="P447" s="137"/>
      <c r="Q447" s="125"/>
      <c r="R447" s="125"/>
      <c r="S447" s="127" t="s">
        <v>1061</v>
      </c>
      <c r="T447" s="137"/>
      <c r="U447" s="124"/>
      <c r="V447" s="124"/>
      <c r="W447" s="511"/>
    </row>
    <row r="448" spans="1:23" ht="51.95" customHeight="1" thickBot="1">
      <c r="B448" s="527"/>
      <c r="C448" s="252" t="s">
        <v>1059</v>
      </c>
      <c r="D448" s="93" t="s">
        <v>1065</v>
      </c>
      <c r="E448" s="85" t="str">
        <f t="shared" si="45"/>
        <v>Positive and negative syndrome scale (PANSS), Calgary Depression Scale for Schizophrenia (CDSS)</v>
      </c>
      <c r="F448" s="81" t="s">
        <v>8</v>
      </c>
      <c r="G448" s="81" t="s">
        <v>52</v>
      </c>
      <c r="H448" s="81" t="s">
        <v>40</v>
      </c>
      <c r="I448" s="13">
        <v>4258</v>
      </c>
      <c r="J448" s="178" t="str">
        <f t="shared" si="44"/>
        <v>linear random effects model</v>
      </c>
      <c r="K448" s="116"/>
      <c r="L448" s="116"/>
      <c r="M448" s="116"/>
      <c r="N448" s="138"/>
      <c r="O448" s="138"/>
      <c r="P448" s="138"/>
      <c r="Q448" s="211"/>
      <c r="R448" s="125"/>
      <c r="S448" s="127" t="s">
        <v>1061</v>
      </c>
      <c r="T448" s="138"/>
      <c r="U448" s="66"/>
      <c r="V448" s="66" t="s">
        <v>1063</v>
      </c>
      <c r="W448" s="512"/>
    </row>
    <row r="449" spans="1:23" ht="87.75" customHeight="1" thickBot="1">
      <c r="A449" s="436"/>
      <c r="B449" s="73" t="s">
        <v>1066</v>
      </c>
      <c r="C449" s="110" t="s">
        <v>1067</v>
      </c>
      <c r="D449" s="149" t="s">
        <v>1068</v>
      </c>
      <c r="E449" s="81" t="str">
        <f t="shared" si="45"/>
        <v>Nottingham Health Profiles (NHP)</v>
      </c>
      <c r="F449" s="72" t="s">
        <v>2</v>
      </c>
      <c r="G449" s="158" t="s">
        <v>1069</v>
      </c>
      <c r="H449" s="158" t="s">
        <v>26</v>
      </c>
      <c r="I449" s="119" t="s">
        <v>1070</v>
      </c>
      <c r="J449" s="171" t="str">
        <f t="shared" si="44"/>
        <v>OLS</v>
      </c>
      <c r="K449" s="67" t="s">
        <v>30</v>
      </c>
      <c r="L449" s="116"/>
      <c r="M449" s="116"/>
      <c r="N449" s="138"/>
      <c r="O449" s="138"/>
      <c r="P449" s="138"/>
      <c r="Q449" s="211"/>
      <c r="R449" s="211"/>
      <c r="S449" s="211"/>
      <c r="T449" s="138"/>
      <c r="U449" s="66"/>
      <c r="V449" s="66"/>
      <c r="W449" s="143" t="s">
        <v>1071</v>
      </c>
    </row>
    <row r="450" spans="1:23" ht="88.5" customHeight="1" thickBot="1">
      <c r="B450" s="73" t="s">
        <v>1072</v>
      </c>
      <c r="C450" s="110" t="s">
        <v>1073</v>
      </c>
      <c r="D450" s="149" t="s">
        <v>501</v>
      </c>
      <c r="E450" s="111" t="str">
        <f t="shared" si="45"/>
        <v>12-item Multiple Sclerosis Walking Scale (MSWS-12)</v>
      </c>
      <c r="F450" s="72" t="s">
        <v>2</v>
      </c>
      <c r="G450" s="158" t="s">
        <v>432</v>
      </c>
      <c r="H450" s="72" t="s">
        <v>82</v>
      </c>
      <c r="I450" s="119">
        <v>1752</v>
      </c>
      <c r="J450" s="197" t="str">
        <f t="shared" si="44"/>
        <v>OLS</v>
      </c>
      <c r="K450" s="67" t="s">
        <v>30</v>
      </c>
      <c r="L450" s="67"/>
      <c r="M450" s="67"/>
      <c r="N450" s="36"/>
      <c r="O450" s="36"/>
      <c r="P450" s="36"/>
      <c r="Q450" s="68"/>
      <c r="R450" s="68"/>
      <c r="S450" s="36"/>
      <c r="T450" s="36"/>
      <c r="U450" s="222" t="str">
        <f>V450</f>
        <v>Externally validated by {Sidovar, 2016 #507}. Cost utility analysis results of this algorithm and that by {Hawton, 2011 #222} are compared in {Limone, 2013 #326}</v>
      </c>
      <c r="V450" s="68" t="s">
        <v>1074</v>
      </c>
      <c r="W450" s="90" t="s">
        <v>1075</v>
      </c>
    </row>
    <row r="451" spans="1:23" ht="65.099999999999994" customHeight="1" thickBot="1">
      <c r="B451" s="73" t="s">
        <v>1076</v>
      </c>
      <c r="C451" s="110" t="s">
        <v>1077</v>
      </c>
      <c r="D451" s="149" t="s">
        <v>357</v>
      </c>
      <c r="E451" s="111" t="str">
        <f t="shared" si="45"/>
        <v>Functional Assessment of Cancer Therapy - Prostate (FACT-P)</v>
      </c>
      <c r="F451" s="10" t="s">
        <v>2</v>
      </c>
      <c r="G451" s="142" t="s">
        <v>358</v>
      </c>
      <c r="H451" s="142" t="s">
        <v>5</v>
      </c>
      <c r="I451" s="19">
        <v>236</v>
      </c>
      <c r="J451" s="197" t="str">
        <f t="shared" si="44"/>
        <v>GEE; 2-part; group-specific model: separate GEE models for good and poor health</v>
      </c>
      <c r="K451" s="67"/>
      <c r="L451" s="67"/>
      <c r="M451" s="29" t="s">
        <v>32</v>
      </c>
      <c r="N451" s="42" t="s">
        <v>33</v>
      </c>
      <c r="O451" s="36"/>
      <c r="P451" s="36"/>
      <c r="Q451" s="68"/>
      <c r="R451" s="68"/>
      <c r="S451" s="42" t="s">
        <v>1078</v>
      </c>
      <c r="T451" s="36"/>
      <c r="U451" s="222"/>
      <c r="V451" s="68"/>
      <c r="W451" s="273"/>
    </row>
    <row r="452" spans="1:23" ht="78" customHeight="1" thickBot="1">
      <c r="B452" s="73" t="s">
        <v>1079</v>
      </c>
      <c r="C452" s="110" t="s">
        <v>1080</v>
      </c>
      <c r="D452" s="149" t="s">
        <v>1081</v>
      </c>
      <c r="E452" s="111" t="s">
        <v>1081</v>
      </c>
      <c r="F452" s="10" t="s">
        <v>2</v>
      </c>
      <c r="G452" s="142" t="s">
        <v>1082</v>
      </c>
      <c r="H452" s="142" t="s">
        <v>26</v>
      </c>
      <c r="I452" s="19">
        <v>1434</v>
      </c>
      <c r="J452" s="197" t="s">
        <v>30</v>
      </c>
      <c r="K452" s="67" t="s">
        <v>30</v>
      </c>
      <c r="L452" s="67"/>
      <c r="M452" s="29"/>
      <c r="N452" s="42"/>
      <c r="O452" s="36"/>
      <c r="P452" s="36"/>
      <c r="Q452" s="68"/>
      <c r="R452" s="68"/>
      <c r="S452" s="42"/>
      <c r="T452" s="36"/>
      <c r="U452" s="222"/>
      <c r="V452" s="68"/>
      <c r="W452" s="273"/>
    </row>
    <row r="453" spans="1:23" ht="65.099999999999994" customHeight="1" thickBot="1">
      <c r="B453" s="191" t="s">
        <v>1083</v>
      </c>
      <c r="C453" s="110" t="s">
        <v>1084</v>
      </c>
      <c r="D453" s="149" t="s">
        <v>1085</v>
      </c>
      <c r="E453" s="111" t="str">
        <f t="shared" si="45"/>
        <v>Glasgow Outcome Scale (GOS)</v>
      </c>
      <c r="F453" s="10" t="s">
        <v>2</v>
      </c>
      <c r="G453" s="142" t="s">
        <v>1086</v>
      </c>
      <c r="H453" s="142" t="s">
        <v>82</v>
      </c>
      <c r="I453" s="19">
        <v>3181</v>
      </c>
      <c r="J453" s="197" t="str">
        <f t="shared" si="44"/>
        <v>Unclear - appears to have been simple calculation of group means</v>
      </c>
      <c r="K453" s="67" t="s">
        <v>1087</v>
      </c>
      <c r="L453" s="67"/>
      <c r="M453" s="29"/>
      <c r="N453" s="42"/>
      <c r="O453" s="36"/>
      <c r="P453" s="36"/>
      <c r="Q453" s="68"/>
      <c r="R453" s="68"/>
      <c r="S453" s="42"/>
      <c r="T453" s="36"/>
      <c r="U453" s="222"/>
      <c r="V453" s="68"/>
      <c r="W453" s="273"/>
    </row>
    <row r="454" spans="1:23" ht="99.75" customHeight="1" thickBot="1">
      <c r="B454" s="73" t="s">
        <v>1088</v>
      </c>
      <c r="C454" s="110" t="s">
        <v>1089</v>
      </c>
      <c r="D454" s="149" t="s">
        <v>844</v>
      </c>
      <c r="E454" s="111" t="str">
        <f t="shared" si="45"/>
        <v>Health assessment questionnaire (HAQ)</v>
      </c>
      <c r="F454" s="72" t="s">
        <v>2</v>
      </c>
      <c r="G454" s="158" t="s">
        <v>73</v>
      </c>
      <c r="H454" s="158" t="s">
        <v>54</v>
      </c>
      <c r="I454" s="119">
        <v>1812</v>
      </c>
      <c r="J454" s="197" t="str">
        <f t="shared" si="44"/>
        <v>Mixed model</v>
      </c>
      <c r="K454" s="67"/>
      <c r="L454" s="67"/>
      <c r="M454" s="67"/>
      <c r="N454" s="36"/>
      <c r="O454" s="36"/>
      <c r="P454" s="36"/>
      <c r="Q454" s="68"/>
      <c r="R454" s="68"/>
      <c r="S454" s="68" t="s">
        <v>1090</v>
      </c>
      <c r="T454" s="36"/>
      <c r="U454" s="36"/>
      <c r="V454" s="36"/>
      <c r="W454" s="5"/>
    </row>
    <row r="455" spans="1:23" ht="75" customHeight="1" thickBot="1">
      <c r="B455" s="73" t="s">
        <v>1091</v>
      </c>
      <c r="C455" s="110" t="s">
        <v>1092</v>
      </c>
      <c r="D455" s="149" t="s">
        <v>396</v>
      </c>
      <c r="E455" s="111" t="str">
        <f t="shared" si="45"/>
        <v>St George's Respiratory Questionnaire (SGRQ)</v>
      </c>
      <c r="F455" s="72" t="s">
        <v>2</v>
      </c>
      <c r="G455" s="158" t="s">
        <v>1093</v>
      </c>
      <c r="H455" s="158" t="s">
        <v>63</v>
      </c>
      <c r="I455" s="119">
        <v>168</v>
      </c>
      <c r="J455" s="197" t="str">
        <f t="shared" si="44"/>
        <v>OLS</v>
      </c>
      <c r="K455" s="67" t="s">
        <v>30</v>
      </c>
      <c r="L455" s="67"/>
      <c r="M455" s="67"/>
      <c r="N455" s="36"/>
      <c r="O455" s="36"/>
      <c r="P455" s="36"/>
      <c r="Q455" s="68"/>
      <c r="R455" s="68"/>
      <c r="S455" s="36"/>
      <c r="T455" s="36"/>
      <c r="U455" s="36" t="s">
        <v>1094</v>
      </c>
      <c r="V455" s="36" t="s">
        <v>1094</v>
      </c>
      <c r="W455" s="69" t="s">
        <v>1095</v>
      </c>
    </row>
    <row r="456" spans="1:23" ht="26.1" customHeight="1" thickBot="1">
      <c r="B456" s="526" t="s">
        <v>1096</v>
      </c>
      <c r="C456" s="74" t="s">
        <v>1097</v>
      </c>
      <c r="D456" s="30" t="s">
        <v>72</v>
      </c>
      <c r="E456" s="111" t="str">
        <f t="shared" si="45"/>
        <v>Health Assessment Questionnaire (HAQ)</v>
      </c>
      <c r="F456" s="111" t="s">
        <v>2</v>
      </c>
      <c r="G456" s="133" t="s">
        <v>73</v>
      </c>
      <c r="H456" s="133" t="s">
        <v>54</v>
      </c>
      <c r="I456" s="12">
        <v>169</v>
      </c>
      <c r="J456" s="171" t="str">
        <f t="shared" si="44"/>
        <v>OLS</v>
      </c>
      <c r="K456" s="30" t="s">
        <v>30</v>
      </c>
      <c r="L456" s="87"/>
      <c r="M456" s="87"/>
      <c r="N456" s="34"/>
      <c r="O456" s="34"/>
      <c r="P456" s="34"/>
      <c r="Q456" s="127"/>
      <c r="R456" s="127"/>
      <c r="S456" s="34"/>
      <c r="T456" s="36"/>
      <c r="U456" s="36"/>
      <c r="V456" s="572" t="s">
        <v>496</v>
      </c>
      <c r="W456" s="510" t="s">
        <v>1098</v>
      </c>
    </row>
    <row r="457" spans="1:23" ht="39" customHeight="1" thickBot="1">
      <c r="B457" s="527"/>
      <c r="C457" s="235" t="s">
        <v>1097</v>
      </c>
      <c r="D457" s="61" t="s">
        <v>72</v>
      </c>
      <c r="E457" s="81" t="str">
        <f t="shared" si="45"/>
        <v>Health Assessment Questionnaire (HAQ)</v>
      </c>
      <c r="F457" s="132" t="s">
        <v>6</v>
      </c>
      <c r="G457" s="131" t="s">
        <v>73</v>
      </c>
      <c r="H457" s="131" t="s">
        <v>54</v>
      </c>
      <c r="I457" s="105">
        <v>170</v>
      </c>
      <c r="J457" s="264" t="str">
        <f t="shared" si="44"/>
        <v>OLS</v>
      </c>
      <c r="K457" s="31" t="s">
        <v>30</v>
      </c>
      <c r="L457" s="116"/>
      <c r="M457" s="116"/>
      <c r="N457" s="138"/>
      <c r="O457" s="138"/>
      <c r="P457" s="138"/>
      <c r="Q457" s="211"/>
      <c r="R457" s="211"/>
      <c r="S457" s="138"/>
      <c r="T457" s="36"/>
      <c r="U457" s="36"/>
      <c r="V457" s="574"/>
      <c r="W457" s="512"/>
    </row>
    <row r="458" spans="1:23" ht="39" customHeight="1" thickBot="1">
      <c r="B458" s="73" t="s">
        <v>1099</v>
      </c>
      <c r="C458" s="70" t="s">
        <v>1100</v>
      </c>
      <c r="D458" s="67" t="s">
        <v>396</v>
      </c>
      <c r="E458" s="111" t="str">
        <f t="shared" si="45"/>
        <v>St George's Respiratory Questionnaire (SGRQ)</v>
      </c>
      <c r="F458" s="72" t="s">
        <v>2</v>
      </c>
      <c r="G458" s="72" t="s">
        <v>1093</v>
      </c>
      <c r="H458" s="72" t="s">
        <v>63</v>
      </c>
      <c r="I458" s="119">
        <v>14612</v>
      </c>
      <c r="J458" s="197" t="str">
        <f t="shared" si="44"/>
        <v>OLS; GLM; 2-part</v>
      </c>
      <c r="K458" s="67" t="s">
        <v>30</v>
      </c>
      <c r="L458" s="67" t="s">
        <v>31</v>
      </c>
      <c r="M458" s="67"/>
      <c r="N458" s="68" t="s">
        <v>33</v>
      </c>
      <c r="O458" s="68"/>
      <c r="P458" s="68"/>
      <c r="Q458" s="68"/>
      <c r="R458" s="68"/>
      <c r="S458" s="36"/>
      <c r="T458" s="36"/>
      <c r="U458" s="36" t="s">
        <v>1101</v>
      </c>
      <c r="V458" s="36" t="s">
        <v>1101</v>
      </c>
      <c r="W458" s="69" t="s">
        <v>1102</v>
      </c>
    </row>
    <row r="459" spans="1:23" ht="39" customHeight="1" thickBot="1">
      <c r="B459" s="207" t="s">
        <v>1103</v>
      </c>
      <c r="C459" s="110" t="s">
        <v>1104</v>
      </c>
      <c r="D459" s="149" t="s">
        <v>1105</v>
      </c>
      <c r="E459" s="111" t="s">
        <v>1105</v>
      </c>
      <c r="F459" s="158" t="s">
        <v>44</v>
      </c>
      <c r="G459" s="158" t="s">
        <v>1106</v>
      </c>
      <c r="H459" s="158" t="s">
        <v>12</v>
      </c>
      <c r="I459" s="272">
        <v>3856</v>
      </c>
      <c r="J459" s="260" t="s">
        <v>1107</v>
      </c>
      <c r="K459" s="149"/>
      <c r="L459" s="149"/>
      <c r="M459" s="149"/>
      <c r="N459" s="146"/>
      <c r="O459" s="146"/>
      <c r="P459" s="146"/>
      <c r="Q459" s="146"/>
      <c r="R459" s="146"/>
      <c r="S459" s="136"/>
      <c r="T459" s="136" t="s">
        <v>1107</v>
      </c>
      <c r="U459" s="136"/>
      <c r="V459" s="136"/>
      <c r="W459" s="78"/>
    </row>
    <row r="460" spans="1:23" ht="39" customHeight="1">
      <c r="B460" s="526" t="s">
        <v>1108</v>
      </c>
      <c r="C460" s="74" t="s">
        <v>1109</v>
      </c>
      <c r="D460" s="87" t="s">
        <v>1110</v>
      </c>
      <c r="E460" s="111" t="s">
        <v>1110</v>
      </c>
      <c r="F460" s="111" t="s">
        <v>2</v>
      </c>
      <c r="G460" s="111" t="s">
        <v>168</v>
      </c>
      <c r="H460" s="111" t="s">
        <v>5</v>
      </c>
      <c r="I460" s="164">
        <v>209</v>
      </c>
      <c r="J460" s="171" t="str">
        <f t="shared" si="44"/>
        <v>OLS; 2-part</v>
      </c>
      <c r="K460" s="87" t="s">
        <v>30</v>
      </c>
      <c r="L460" s="87"/>
      <c r="M460" s="87"/>
      <c r="N460" s="127" t="s">
        <v>33</v>
      </c>
      <c r="O460" s="127"/>
      <c r="P460" s="127"/>
      <c r="Q460" s="127"/>
      <c r="R460" s="127"/>
      <c r="S460" s="34"/>
      <c r="T460" s="34" t="s">
        <v>1111</v>
      </c>
      <c r="U460" s="34"/>
      <c r="V460" s="34"/>
      <c r="W460" s="128"/>
    </row>
    <row r="461" spans="1:23" ht="39" customHeight="1" thickBot="1">
      <c r="B461" s="527"/>
      <c r="C461" s="221" t="s">
        <v>1109</v>
      </c>
      <c r="D461" s="116" t="s">
        <v>1110</v>
      </c>
      <c r="E461" s="81" t="s">
        <v>1110</v>
      </c>
      <c r="F461" s="198" t="s">
        <v>6</v>
      </c>
      <c r="G461" s="198" t="s">
        <v>168</v>
      </c>
      <c r="H461" s="198" t="s">
        <v>5</v>
      </c>
      <c r="I461" s="183">
        <v>209</v>
      </c>
      <c r="J461" s="264" t="str">
        <f t="shared" si="44"/>
        <v>OLS; 2-part</v>
      </c>
      <c r="K461" s="116" t="s">
        <v>30</v>
      </c>
      <c r="L461" s="116"/>
      <c r="M461" s="116"/>
      <c r="N461" s="211" t="s">
        <v>33</v>
      </c>
      <c r="O461" s="211"/>
      <c r="P461" s="211"/>
      <c r="Q461" s="211"/>
      <c r="R461" s="211"/>
      <c r="S461" s="138"/>
      <c r="T461" s="138" t="s">
        <v>1111</v>
      </c>
      <c r="U461" s="138"/>
      <c r="V461" s="138"/>
      <c r="W461" s="143"/>
    </row>
    <row r="462" spans="1:23" ht="78" customHeight="1" thickBot="1">
      <c r="B462" s="73" t="s">
        <v>1112</v>
      </c>
      <c r="C462" s="70" t="s">
        <v>1113</v>
      </c>
      <c r="D462" s="67" t="s">
        <v>1114</v>
      </c>
      <c r="E462" s="111" t="str">
        <f>D462</f>
        <v>Adult Social Care Outcome Tool (ASCOT)</v>
      </c>
      <c r="F462" s="72" t="s">
        <v>2</v>
      </c>
      <c r="G462" s="10" t="s">
        <v>55</v>
      </c>
      <c r="H462" s="10" t="s">
        <v>55</v>
      </c>
      <c r="I462" s="119" t="s">
        <v>1115</v>
      </c>
      <c r="J462" s="197" t="str">
        <f t="shared" si="44"/>
        <v>OLS; Utilities were mapped via TTO valuations of multiple health states, not patients' responses to both questionnaires</v>
      </c>
      <c r="K462" s="67" t="s">
        <v>30</v>
      </c>
      <c r="L462" s="67"/>
      <c r="M462" s="67"/>
      <c r="N462" s="68"/>
      <c r="O462" s="68"/>
      <c r="P462" s="68"/>
      <c r="Q462" s="68"/>
      <c r="R462" s="68"/>
      <c r="S462" s="68" t="s">
        <v>1116</v>
      </c>
      <c r="T462" s="36"/>
      <c r="U462" s="36"/>
      <c r="V462" s="36"/>
      <c r="W462" s="69" t="s">
        <v>1117</v>
      </c>
    </row>
    <row r="463" spans="1:23" ht="65.099999999999994" customHeight="1" thickBot="1">
      <c r="A463" s="431"/>
      <c r="B463" s="73" t="s">
        <v>1118</v>
      </c>
      <c r="C463" s="70" t="s">
        <v>1119</v>
      </c>
      <c r="D463" s="67" t="s">
        <v>1120</v>
      </c>
      <c r="E463" s="111" t="str">
        <f>D463</f>
        <v>Irritable Bowel Syndrome Quality of Life (IBS-QoL)</v>
      </c>
      <c r="F463" s="72" t="s">
        <v>44</v>
      </c>
      <c r="G463" s="10" t="s">
        <v>1121</v>
      </c>
      <c r="H463" s="10" t="s">
        <v>12</v>
      </c>
      <c r="I463" s="119">
        <v>189</v>
      </c>
      <c r="J463" s="197" t="str">
        <f t="shared" si="44"/>
        <v>OLS; CLAD; Adjusted Limited Dependent Variable Mixture Model (ALDVMM)</v>
      </c>
      <c r="K463" s="67" t="s">
        <v>30</v>
      </c>
      <c r="L463" s="67"/>
      <c r="M463" s="67"/>
      <c r="N463" s="68"/>
      <c r="O463" s="68" t="s">
        <v>34</v>
      </c>
      <c r="P463" s="68"/>
      <c r="Q463" s="68"/>
      <c r="R463" s="68"/>
      <c r="S463" s="68" t="s">
        <v>519</v>
      </c>
      <c r="T463" s="36"/>
      <c r="U463" s="36"/>
      <c r="V463" s="36"/>
      <c r="W463" s="69"/>
    </row>
    <row r="464" spans="1:23" ht="51.95" customHeight="1" thickBot="1">
      <c r="A464" s="431"/>
      <c r="B464" s="73" t="s">
        <v>1122</v>
      </c>
      <c r="C464" s="70" t="s">
        <v>1123</v>
      </c>
      <c r="D464" s="67" t="s">
        <v>1124</v>
      </c>
      <c r="E464" s="72" t="s">
        <v>1124</v>
      </c>
      <c r="F464" s="72" t="s">
        <v>44</v>
      </c>
      <c r="G464" s="10" t="s">
        <v>189</v>
      </c>
      <c r="H464" s="10" t="s">
        <v>64</v>
      </c>
      <c r="I464" s="119">
        <v>225</v>
      </c>
      <c r="J464" s="197" t="str">
        <f t="shared" si="44"/>
        <v>OLS; GLM; Tobit</v>
      </c>
      <c r="K464" s="67" t="s">
        <v>30</v>
      </c>
      <c r="L464" s="67" t="s">
        <v>31</v>
      </c>
      <c r="M464" s="67"/>
      <c r="N464" s="68"/>
      <c r="O464" s="68"/>
      <c r="P464" s="68" t="s">
        <v>35</v>
      </c>
      <c r="Q464" s="68"/>
      <c r="R464" s="68"/>
      <c r="S464" s="68"/>
      <c r="T464" s="36"/>
      <c r="U464" s="36"/>
      <c r="V464" s="36"/>
      <c r="W464" s="69"/>
    </row>
    <row r="465" spans="1:66" ht="39" customHeight="1" thickBot="1">
      <c r="B465" s="69" t="s">
        <v>1125</v>
      </c>
      <c r="C465" s="70" t="s">
        <v>1126</v>
      </c>
      <c r="D465" s="67" t="s">
        <v>299</v>
      </c>
      <c r="E465" s="111" t="str">
        <f t="shared" ref="E465:E474" si="46">D465</f>
        <v>SF-12</v>
      </c>
      <c r="F465" s="72" t="s">
        <v>2</v>
      </c>
      <c r="G465" s="72" t="s">
        <v>55</v>
      </c>
      <c r="H465" s="72" t="s">
        <v>55</v>
      </c>
      <c r="I465" s="119">
        <v>23647</v>
      </c>
      <c r="J465" s="197" t="str">
        <f t="shared" si="44"/>
        <v>OLS; CLAD; Tobit</v>
      </c>
      <c r="K465" s="67" t="s">
        <v>30</v>
      </c>
      <c r="L465" s="67"/>
      <c r="M465" s="67"/>
      <c r="N465" s="36"/>
      <c r="O465" s="68" t="s">
        <v>34</v>
      </c>
      <c r="P465" s="68" t="s">
        <v>35</v>
      </c>
      <c r="Q465" s="36"/>
      <c r="R465" s="36"/>
      <c r="S465" s="36"/>
      <c r="T465" s="36"/>
      <c r="U465" s="36"/>
      <c r="V465" s="36"/>
      <c r="W465" s="5"/>
    </row>
    <row r="466" spans="1:66" ht="39" customHeight="1" thickBot="1">
      <c r="A466" s="431"/>
      <c r="B466" s="78" t="s">
        <v>1127</v>
      </c>
      <c r="C466" s="110" t="s">
        <v>1128</v>
      </c>
      <c r="D466" s="149" t="s">
        <v>1129</v>
      </c>
      <c r="E466" s="111" t="s">
        <v>1129</v>
      </c>
      <c r="F466" s="132" t="s">
        <v>44</v>
      </c>
      <c r="G466" s="158" t="s">
        <v>1130</v>
      </c>
      <c r="H466" s="158" t="s">
        <v>7</v>
      </c>
      <c r="I466" s="272">
        <v>419</v>
      </c>
      <c r="J466" s="260" t="s">
        <v>1131</v>
      </c>
      <c r="K466" s="149" t="s">
        <v>30</v>
      </c>
      <c r="L466" s="149" t="s">
        <v>31</v>
      </c>
      <c r="M466" s="149"/>
      <c r="N466" s="136"/>
      <c r="O466" s="146" t="s">
        <v>34</v>
      </c>
      <c r="P466" s="146" t="s">
        <v>35</v>
      </c>
      <c r="Q466" s="136"/>
      <c r="R466" s="136"/>
      <c r="S466" s="136" t="s">
        <v>1132</v>
      </c>
      <c r="T466" s="136"/>
      <c r="U466" s="136"/>
      <c r="V466" s="136"/>
      <c r="W466" s="147"/>
    </row>
    <row r="467" spans="1:66" ht="39" customHeight="1" thickBot="1">
      <c r="B467" s="510" t="s">
        <v>1133</v>
      </c>
      <c r="C467" s="74" t="s">
        <v>1134</v>
      </c>
      <c r="D467" s="30" t="s">
        <v>286</v>
      </c>
      <c r="E467" s="111" t="str">
        <f t="shared" si="46"/>
        <v>Functional Assessment of Cancer Therapy - General (FACT-G)</v>
      </c>
      <c r="F467" s="133" t="s">
        <v>2</v>
      </c>
      <c r="G467" s="133" t="s">
        <v>1135</v>
      </c>
      <c r="H467" s="133" t="s">
        <v>5</v>
      </c>
      <c r="I467" s="12">
        <v>184</v>
      </c>
      <c r="J467" s="171" t="str">
        <f t="shared" si="44"/>
        <v>OLS; GLM; CLAD</v>
      </c>
      <c r="K467" s="30" t="s">
        <v>30</v>
      </c>
      <c r="L467" s="30" t="s">
        <v>31</v>
      </c>
      <c r="M467" s="87"/>
      <c r="N467" s="34"/>
      <c r="O467" s="37" t="s">
        <v>34</v>
      </c>
      <c r="P467" s="127"/>
      <c r="Q467" s="34"/>
      <c r="R467" s="34"/>
      <c r="S467" s="34"/>
      <c r="T467" s="34"/>
      <c r="U467" s="34"/>
      <c r="V467" s="34"/>
      <c r="W467" s="515"/>
    </row>
    <row r="468" spans="1:66" ht="39" customHeight="1" thickBot="1">
      <c r="B468" s="512"/>
      <c r="C468" s="74" t="s">
        <v>1134</v>
      </c>
      <c r="D468" s="31" t="s">
        <v>286</v>
      </c>
      <c r="E468" s="85" t="str">
        <f t="shared" si="46"/>
        <v>Functional Assessment of Cancer Therapy - General (FACT-G)</v>
      </c>
      <c r="F468" s="132" t="s">
        <v>8</v>
      </c>
      <c r="G468" s="132" t="s">
        <v>1135</v>
      </c>
      <c r="H468" s="132" t="s">
        <v>5</v>
      </c>
      <c r="I468" s="105">
        <f>I467</f>
        <v>184</v>
      </c>
      <c r="J468" s="264" t="str">
        <f t="shared" si="44"/>
        <v>OLS; GLM; CLAD</v>
      </c>
      <c r="K468" s="30" t="s">
        <v>30</v>
      </c>
      <c r="L468" s="30" t="s">
        <v>31</v>
      </c>
      <c r="M468" s="87"/>
      <c r="N468" s="34"/>
      <c r="O468" s="37" t="s">
        <v>34</v>
      </c>
      <c r="P468" s="211"/>
      <c r="Q468" s="138"/>
      <c r="R468" s="138"/>
      <c r="S468" s="138"/>
      <c r="T468" s="138"/>
      <c r="U468" s="138"/>
      <c r="V468" s="138"/>
      <c r="W468" s="517"/>
    </row>
    <row r="469" spans="1:66" ht="65.099999999999994" customHeight="1" thickBot="1">
      <c r="A469" s="431"/>
      <c r="B469" s="143" t="s">
        <v>1136</v>
      </c>
      <c r="C469" s="110" t="s">
        <v>1137</v>
      </c>
      <c r="D469" s="31" t="s">
        <v>1138</v>
      </c>
      <c r="E469" s="72" t="str">
        <f t="shared" si="46"/>
        <v>Head and Neck Patient Concerns Inventory (PCI)</v>
      </c>
      <c r="F469" s="132" t="s">
        <v>44</v>
      </c>
      <c r="G469" s="132" t="s">
        <v>168</v>
      </c>
      <c r="H469" s="132" t="s">
        <v>5</v>
      </c>
      <c r="I469" s="105">
        <v>224</v>
      </c>
      <c r="J469" s="197" t="str">
        <f t="shared" si="44"/>
        <v>OLS</v>
      </c>
      <c r="K469" s="115" t="s">
        <v>30</v>
      </c>
      <c r="L469" s="115"/>
      <c r="M469" s="149"/>
      <c r="N469" s="136"/>
      <c r="O469" s="43"/>
      <c r="P469" s="211"/>
      <c r="Q469" s="138"/>
      <c r="R469" s="138"/>
      <c r="S469" s="138"/>
      <c r="T469" s="138"/>
      <c r="U469" s="138"/>
      <c r="V469" s="138"/>
      <c r="W469" s="194"/>
    </row>
    <row r="470" spans="1:66" s="52" customFormat="1" ht="39" customHeight="1">
      <c r="A470" s="439"/>
      <c r="B470" s="510" t="s">
        <v>1139</v>
      </c>
      <c r="C470" s="74" t="s">
        <v>1140</v>
      </c>
      <c r="D470" s="92" t="s">
        <v>1141</v>
      </c>
      <c r="E470" s="111" t="str">
        <f t="shared" si="46"/>
        <v>Kansas City Cardiomyopathy Questionnaire (KCCQ-23)</v>
      </c>
      <c r="F470" s="51" t="s">
        <v>2</v>
      </c>
      <c r="G470" s="51" t="s">
        <v>235</v>
      </c>
      <c r="H470" s="51" t="s">
        <v>7</v>
      </c>
      <c r="I470" s="55">
        <v>1000</v>
      </c>
      <c r="J470" s="507" t="str">
        <f t="shared" si="44"/>
        <v>OLS; 2-part model; response mapping</v>
      </c>
      <c r="K470" s="30" t="s">
        <v>30</v>
      </c>
      <c r="L470" s="30"/>
      <c r="M470" s="87"/>
      <c r="N470" s="127" t="s">
        <v>1142</v>
      </c>
      <c r="O470" s="37"/>
      <c r="P470" s="94"/>
      <c r="Q470" s="94" t="s">
        <v>36</v>
      </c>
      <c r="R470" s="44"/>
      <c r="S470" s="44"/>
      <c r="T470" s="44"/>
      <c r="U470" s="44"/>
      <c r="V470" s="44"/>
      <c r="W470" s="510" t="s">
        <v>1143</v>
      </c>
      <c r="X470" s="441"/>
      <c r="Y470" s="441"/>
      <c r="Z470" s="441"/>
      <c r="AA470" s="441"/>
      <c r="AB470" s="441"/>
      <c r="AC470" s="441"/>
      <c r="AD470" s="441"/>
      <c r="AE470" s="441"/>
      <c r="AF470" s="441"/>
      <c r="AG470" s="441"/>
      <c r="AH470" s="441"/>
      <c r="AI470" s="441"/>
      <c r="AJ470" s="441"/>
      <c r="AK470" s="441"/>
      <c r="AL470" s="441"/>
      <c r="AM470" s="441"/>
      <c r="AN470" s="441"/>
      <c r="AO470" s="441"/>
      <c r="AP470" s="441"/>
      <c r="AQ470" s="441"/>
      <c r="AR470" s="441"/>
      <c r="AS470" s="441"/>
      <c r="AT470" s="441"/>
      <c r="AU470" s="441"/>
      <c r="AV470" s="441"/>
      <c r="AW470" s="441"/>
      <c r="AX470" s="441"/>
      <c r="AY470" s="441"/>
      <c r="AZ470" s="441"/>
      <c r="BA470" s="441"/>
      <c r="BB470" s="441"/>
      <c r="BC470" s="441"/>
      <c r="BD470" s="441"/>
      <c r="BE470" s="441"/>
      <c r="BF470" s="441"/>
      <c r="BG470" s="441"/>
      <c r="BH470" s="441"/>
      <c r="BI470" s="441"/>
      <c r="BJ470" s="441"/>
      <c r="BK470" s="441"/>
      <c r="BL470" s="441"/>
      <c r="BM470" s="441"/>
      <c r="BN470" s="441"/>
    </row>
    <row r="471" spans="1:66" s="52" customFormat="1" ht="39" customHeight="1">
      <c r="A471" s="439"/>
      <c r="B471" s="511"/>
      <c r="C471" s="252" t="s">
        <v>1140</v>
      </c>
      <c r="D471" s="92" t="s">
        <v>1144</v>
      </c>
      <c r="E471" s="81" t="str">
        <f t="shared" si="46"/>
        <v>Kansas City Cardiomyopathy Questionnaire (KCCQ-12)</v>
      </c>
      <c r="F471" s="51" t="s">
        <v>2</v>
      </c>
      <c r="G471" s="51" t="s">
        <v>235</v>
      </c>
      <c r="H471" s="51" t="s">
        <v>7</v>
      </c>
      <c r="I471" s="55">
        <v>1000</v>
      </c>
      <c r="J471" s="509"/>
      <c r="K471" s="92" t="s">
        <v>30</v>
      </c>
      <c r="L471" s="92"/>
      <c r="M471" s="93"/>
      <c r="N471" s="94" t="s">
        <v>1142</v>
      </c>
      <c r="O471" s="209"/>
      <c r="P471" s="94"/>
      <c r="Q471" s="94" t="s">
        <v>36</v>
      </c>
      <c r="R471" s="44"/>
      <c r="S471" s="44"/>
      <c r="T471" s="44"/>
      <c r="U471" s="44"/>
      <c r="V471" s="44"/>
      <c r="W471" s="511"/>
      <c r="X471" s="441"/>
      <c r="Y471" s="441"/>
      <c r="Z471" s="441"/>
      <c r="AA471" s="441"/>
      <c r="AB471" s="441"/>
      <c r="AC471" s="441"/>
      <c r="AD471" s="441"/>
      <c r="AE471" s="441"/>
      <c r="AF471" s="441"/>
      <c r="AG471" s="441"/>
      <c r="AH471" s="441"/>
      <c r="AI471" s="441"/>
      <c r="AJ471" s="441"/>
      <c r="AK471" s="441"/>
      <c r="AL471" s="441"/>
      <c r="AM471" s="441"/>
      <c r="AN471" s="441"/>
      <c r="AO471" s="441"/>
      <c r="AP471" s="441"/>
      <c r="AQ471" s="441"/>
      <c r="AR471" s="441"/>
      <c r="AS471" s="441"/>
      <c r="AT471" s="441"/>
      <c r="AU471" s="441"/>
      <c r="AV471" s="441"/>
      <c r="AW471" s="441"/>
      <c r="AX471" s="441"/>
      <c r="AY471" s="441"/>
      <c r="AZ471" s="441"/>
      <c r="BA471" s="441"/>
      <c r="BB471" s="441"/>
      <c r="BC471" s="441"/>
      <c r="BD471" s="441"/>
      <c r="BE471" s="441"/>
      <c r="BF471" s="441"/>
      <c r="BG471" s="441"/>
      <c r="BH471" s="441"/>
      <c r="BI471" s="441"/>
      <c r="BJ471" s="441"/>
      <c r="BK471" s="441"/>
      <c r="BL471" s="441"/>
      <c r="BM471" s="441"/>
      <c r="BN471" s="441"/>
    </row>
    <row r="472" spans="1:66" ht="39" customHeight="1" thickBot="1">
      <c r="A472" s="431"/>
      <c r="B472" s="512"/>
      <c r="C472" s="235" t="s">
        <v>1140</v>
      </c>
      <c r="D472" s="31" t="s">
        <v>1144</v>
      </c>
      <c r="E472" s="198" t="str">
        <f t="shared" si="46"/>
        <v>Kansas City Cardiomyopathy Questionnaire (KCCQ-12)</v>
      </c>
      <c r="F472" s="132" t="s">
        <v>44</v>
      </c>
      <c r="G472" s="132" t="s">
        <v>235</v>
      </c>
      <c r="H472" s="132" t="s">
        <v>7</v>
      </c>
      <c r="I472" s="105">
        <v>3925</v>
      </c>
      <c r="J472" s="508"/>
      <c r="K472" s="61" t="s">
        <v>30</v>
      </c>
      <c r="L472" s="61"/>
      <c r="M472" s="117"/>
      <c r="N472" s="125" t="s">
        <v>1142</v>
      </c>
      <c r="O472" s="56"/>
      <c r="P472" s="211"/>
      <c r="Q472" s="211" t="s">
        <v>36</v>
      </c>
      <c r="R472" s="138"/>
      <c r="S472" s="138"/>
      <c r="T472" s="138"/>
      <c r="U472" s="138"/>
      <c r="V472" s="138"/>
      <c r="W472" s="512"/>
    </row>
    <row r="473" spans="1:66" ht="65.099999999999994" customHeight="1" thickBot="1">
      <c r="B473" s="143" t="s">
        <v>1145</v>
      </c>
      <c r="C473" s="110" t="s">
        <v>1146</v>
      </c>
      <c r="D473" s="31" t="s">
        <v>1147</v>
      </c>
      <c r="E473" s="81" t="str">
        <f t="shared" si="46"/>
        <v>Patient-Reported Outcomes Measurement Information System–Global Health (PROMIS-GH)</v>
      </c>
      <c r="F473" s="132" t="s">
        <v>2</v>
      </c>
      <c r="G473" s="72" t="s">
        <v>976</v>
      </c>
      <c r="H473" s="72" t="s">
        <v>80</v>
      </c>
      <c r="I473" s="105">
        <v>13955</v>
      </c>
      <c r="J473" s="197" t="str">
        <f>CONCATENATE(IF(K473="","",CONCATENATE(K473,IF(COUNTA(K473:S473)=COUNTA(K473),"","; "))),IF(L473="","",CONCATENATE(L473,IF(COUNTA(K473:S473)=COUNTA(K473:L473),"","; "))),IF(M473="","",CONCATENATE(M473,IF(COUNTA(K473:S473)=COUNTA(K473:M473),"","; "))),IF(N473="","",CONCATENATE(N473,IF(COUNTA(K473:S473)=COUNTA(K473:N473),"","; "))),IF(O473="","",CONCATENATE(O473,IF(COUNTA(K473:S473)=COUNTA(K473:O473),"","; "))),IF(P473="","",CONCATENATE(P473,IF(COUNTA(K473:S473)=COUNTA(K473:P473),"","; "))),IF(Q473="","",CONCATENATE(Q473,IF(COUNTA(K473:S473)=COUNTA(K473:Q473),"","; "))),IF(S473="","",S473))</f>
        <v>OLS; linear regression with equipercentile or linear equating applied to the predicted values</v>
      </c>
      <c r="K473" s="115" t="s">
        <v>30</v>
      </c>
      <c r="L473" s="115"/>
      <c r="M473" s="149"/>
      <c r="N473" s="136"/>
      <c r="O473" s="43"/>
      <c r="P473" s="211"/>
      <c r="Q473" s="138"/>
      <c r="R473" s="138"/>
      <c r="S473" s="138" t="s">
        <v>1148</v>
      </c>
      <c r="T473" s="138"/>
      <c r="U473" s="138"/>
      <c r="V473" s="138"/>
      <c r="W473" s="143" t="s">
        <v>1149</v>
      </c>
    </row>
    <row r="474" spans="1:66" ht="39" customHeight="1" thickBot="1">
      <c r="B474" s="510" t="s">
        <v>1150</v>
      </c>
      <c r="C474" s="74" t="s">
        <v>1151</v>
      </c>
      <c r="D474" s="92" t="s">
        <v>1152</v>
      </c>
      <c r="E474" s="81" t="str">
        <f t="shared" si="46"/>
        <v>Short-Form Long Term Conditions Questionnaire (LTCQ-8)</v>
      </c>
      <c r="F474" s="51" t="s">
        <v>2</v>
      </c>
      <c r="G474" s="111" t="s">
        <v>80</v>
      </c>
      <c r="H474" s="111" t="s">
        <v>80</v>
      </c>
      <c r="I474" s="55">
        <v>1001</v>
      </c>
      <c r="J474" s="507" t="str">
        <f>CONCATENATE(IF(K474="","",CONCATENATE(K474,IF(COUNTA(K474:S474)=COUNTA(K474),"","; "))),IF(L474="","",CONCATENATE(L474,IF(COUNTA(K474:S474)=COUNTA(K474:L474),"","; "))),IF(M474="","",CONCATENATE(M474,IF(COUNTA(K474:S474)=COUNTA(K474:M474),"","; "))),IF(N474="","",CONCATENATE(N474,IF(COUNTA(K474:S474)=COUNTA(K474:N474),"","; "))),IF(O474="","",CONCATENATE(O474,IF(COUNTA(K474:S474)=COUNTA(K474:O474),"","; "))),IF(P474="","",CONCATENATE(P474,IF(COUNTA(K474:S474)=COUNTA(K474:P474),"","; "))),IF(Q474="","",CONCATENATE(Q474,IF(COUNTA(K474:S474)=COUNTA(K474:Q474),"","; "))),IF(S474="","",S474))</f>
        <v>OLS; GLM; 2-part; CLAD; Tobit; response mapping; fractional logit</v>
      </c>
      <c r="K474" s="30" t="s">
        <v>30</v>
      </c>
      <c r="L474" s="30" t="s">
        <v>31</v>
      </c>
      <c r="M474" s="87"/>
      <c r="N474" s="34" t="s">
        <v>33</v>
      </c>
      <c r="O474" s="37" t="s">
        <v>34</v>
      </c>
      <c r="P474" s="94" t="s">
        <v>35</v>
      </c>
      <c r="Q474" s="44" t="s">
        <v>36</v>
      </c>
      <c r="R474" s="44"/>
      <c r="S474" s="44" t="s">
        <v>1153</v>
      </c>
      <c r="T474" s="44"/>
      <c r="U474" s="44"/>
      <c r="V474" s="44"/>
      <c r="W474" s="518"/>
    </row>
    <row r="475" spans="1:66" ht="39" customHeight="1" thickBot="1">
      <c r="B475" s="512"/>
      <c r="C475" s="235" t="s">
        <v>1151</v>
      </c>
      <c r="D475" s="31" t="s">
        <v>1152</v>
      </c>
      <c r="E475" s="85" t="str">
        <f t="shared" ref="E475" si="47">D475</f>
        <v>Short-Form Long Term Conditions Questionnaire (LTCQ-8)</v>
      </c>
      <c r="F475" s="135" t="s">
        <v>44</v>
      </c>
      <c r="G475" s="85" t="s">
        <v>80</v>
      </c>
      <c r="H475" s="85" t="s">
        <v>80</v>
      </c>
      <c r="I475" s="14">
        <v>1001</v>
      </c>
      <c r="J475" s="508"/>
      <c r="K475" s="30" t="s">
        <v>30</v>
      </c>
      <c r="L475" s="30" t="s">
        <v>31</v>
      </c>
      <c r="M475" s="87"/>
      <c r="N475" s="34" t="s">
        <v>33</v>
      </c>
      <c r="O475" s="37" t="s">
        <v>34</v>
      </c>
      <c r="P475" s="94" t="s">
        <v>35</v>
      </c>
      <c r="Q475" s="44" t="s">
        <v>36</v>
      </c>
      <c r="R475" s="44"/>
      <c r="S475" s="44" t="s">
        <v>1153</v>
      </c>
      <c r="T475" s="138"/>
      <c r="U475" s="138"/>
      <c r="V475" s="138"/>
      <c r="W475" s="519"/>
    </row>
    <row r="476" spans="1:66" ht="138" customHeight="1" thickBot="1">
      <c r="B476" s="73" t="s">
        <v>1154</v>
      </c>
      <c r="C476" s="70" t="s">
        <v>1155</v>
      </c>
      <c r="D476" s="67" t="s">
        <v>455</v>
      </c>
      <c r="E476" s="111" t="str">
        <f t="shared" ref="E476:E499" si="48">D476</f>
        <v>Asthma Quality of Life Questionnaire (AQLQ)</v>
      </c>
      <c r="F476" s="72" t="s">
        <v>2</v>
      </c>
      <c r="G476" s="72" t="s">
        <v>453</v>
      </c>
      <c r="H476" s="72" t="s">
        <v>63</v>
      </c>
      <c r="I476" s="119">
        <v>6939</v>
      </c>
      <c r="J476" s="197" t="str">
        <f t="shared" ref="J476:J482" si="49">CONCATENATE(IF(K476="","",CONCATENATE(K476,IF(COUNTA(K476:S476)=COUNTA(K476),"","; "))),IF(L476="","",CONCATENATE(L476,IF(COUNTA(K476:S476)=COUNTA(K476:L476),"","; "))),IF(M476="","",CONCATENATE(M476,IF(COUNTA(K476:S476)=COUNTA(K476:M476),"","; "))),IF(N476="","",CONCATENATE(N476,IF(COUNTA(K476:S476)=COUNTA(K476:N476),"","; "))),IF(O476="","",CONCATENATE(O476,IF(COUNTA(K476:S476)=COUNTA(K476:O476),"","; "))),IF(P476="","",CONCATENATE(P476,IF(COUNTA(K476:S476)=COUNTA(K476:P476),"","; "))),IF(Q476="","",CONCATENATE(Q476,IF(COUNTA(K476:S476)=COUNTA(K476:Q476),"","; "))),IF(S476="","",S476))</f>
        <v>OLS; GLM; response mapping</v>
      </c>
      <c r="K476" s="67" t="s">
        <v>30</v>
      </c>
      <c r="L476" s="67" t="s">
        <v>31</v>
      </c>
      <c r="M476" s="67"/>
      <c r="N476" s="36"/>
      <c r="O476" s="36"/>
      <c r="P476" s="36"/>
      <c r="Q476" s="68" t="s">
        <v>36</v>
      </c>
      <c r="R476" s="68"/>
      <c r="S476" s="36"/>
      <c r="T476" s="68" t="s">
        <v>828</v>
      </c>
      <c r="U476" s="68"/>
      <c r="V476" s="68"/>
      <c r="W476" s="69"/>
    </row>
    <row r="477" spans="1:66" ht="65.099999999999994" customHeight="1" thickBot="1">
      <c r="B477" s="73" t="s">
        <v>1156</v>
      </c>
      <c r="C477" s="70" t="s">
        <v>1157</v>
      </c>
      <c r="D477" s="67" t="s">
        <v>1158</v>
      </c>
      <c r="E477" s="111" t="s">
        <v>1158</v>
      </c>
      <c r="F477" s="72" t="s">
        <v>44</v>
      </c>
      <c r="G477" s="72" t="s">
        <v>1159</v>
      </c>
      <c r="H477" s="72" t="s">
        <v>9</v>
      </c>
      <c r="I477" s="119">
        <v>235</v>
      </c>
      <c r="J477" s="197" t="s">
        <v>1160</v>
      </c>
      <c r="K477" s="67" t="s">
        <v>30</v>
      </c>
      <c r="L477" s="67"/>
      <c r="M477" s="67"/>
      <c r="N477" s="45" t="s">
        <v>33</v>
      </c>
      <c r="O477" s="36"/>
      <c r="P477" s="45" t="s">
        <v>35</v>
      </c>
      <c r="Q477" s="68"/>
      <c r="R477" s="75"/>
      <c r="S477" s="75" t="s">
        <v>1161</v>
      </c>
      <c r="T477" s="75"/>
      <c r="U477" s="68"/>
      <c r="V477" s="68"/>
      <c r="W477" s="69"/>
    </row>
    <row r="478" spans="1:66" ht="65.099999999999994" customHeight="1" thickBot="1">
      <c r="B478" s="73" t="s">
        <v>1162</v>
      </c>
      <c r="C478" s="70" t="s">
        <v>1163</v>
      </c>
      <c r="D478" s="67" t="s">
        <v>1164</v>
      </c>
      <c r="E478" s="111" t="str">
        <f t="shared" si="48"/>
        <v>Oxford Shoulder Score (OSS)</v>
      </c>
      <c r="F478" s="72" t="s">
        <v>44</v>
      </c>
      <c r="G478" s="72" t="s">
        <v>1165</v>
      </c>
      <c r="H478" s="72" t="s">
        <v>54</v>
      </c>
      <c r="I478" s="119">
        <v>5437</v>
      </c>
      <c r="J478" s="197" t="str">
        <f t="shared" si="49"/>
        <v>OLS; 2-part; Tobit; response mapping; adjusted limited dependent variable mixture models</v>
      </c>
      <c r="K478" s="67" t="s">
        <v>30</v>
      </c>
      <c r="L478" s="67"/>
      <c r="M478" s="67"/>
      <c r="N478" s="36" t="s">
        <v>33</v>
      </c>
      <c r="O478" s="36"/>
      <c r="P478" s="36" t="s">
        <v>35</v>
      </c>
      <c r="Q478" s="68" t="s">
        <v>36</v>
      </c>
      <c r="R478" s="68" t="s">
        <v>1166</v>
      </c>
      <c r="S478" s="36" t="s">
        <v>1166</v>
      </c>
      <c r="T478" s="68"/>
      <c r="U478" s="68"/>
      <c r="V478" s="68"/>
      <c r="W478" s="69"/>
    </row>
    <row r="479" spans="1:66" ht="51.95" customHeight="1" thickBot="1">
      <c r="B479" s="69" t="s">
        <v>1167</v>
      </c>
      <c r="C479" s="70" t="s">
        <v>1168</v>
      </c>
      <c r="D479" s="67" t="s">
        <v>613</v>
      </c>
      <c r="E479" s="111" t="str">
        <f t="shared" si="48"/>
        <v>Barthel index</v>
      </c>
      <c r="F479" s="72" t="s">
        <v>2</v>
      </c>
      <c r="G479" s="72" t="s">
        <v>424</v>
      </c>
      <c r="H479" s="72" t="s">
        <v>7</v>
      </c>
      <c r="I479" s="119">
        <v>710</v>
      </c>
      <c r="J479" s="197" t="str">
        <f t="shared" si="49"/>
        <v>OLS</v>
      </c>
      <c r="K479" s="67" t="s">
        <v>30</v>
      </c>
      <c r="L479" s="67"/>
      <c r="M479" s="67"/>
      <c r="N479" s="36"/>
      <c r="O479" s="36"/>
      <c r="P479" s="36"/>
      <c r="Q479" s="36"/>
      <c r="R479" s="36"/>
      <c r="S479" s="36"/>
      <c r="T479" s="36"/>
      <c r="U479" s="36"/>
      <c r="V479" s="36"/>
      <c r="W479" s="5"/>
    </row>
    <row r="480" spans="1:66" ht="99" customHeight="1" thickBot="1">
      <c r="B480" s="73" t="s">
        <v>1169</v>
      </c>
      <c r="C480" s="70" t="s">
        <v>1170</v>
      </c>
      <c r="D480" s="67" t="s">
        <v>44</v>
      </c>
      <c r="E480" s="111" t="str">
        <f t="shared" si="48"/>
        <v>EQ-5D-5L</v>
      </c>
      <c r="F480" s="72" t="s">
        <v>2</v>
      </c>
      <c r="G480" s="72" t="s">
        <v>1171</v>
      </c>
      <c r="H480" s="72" t="s">
        <v>80</v>
      </c>
      <c r="I480" s="119">
        <v>3691</v>
      </c>
      <c r="J480" s="197" t="str">
        <f t="shared" si="49"/>
        <v>OLS; response mapping; non-parametric cross-tabulation; psychometric scaling approach</v>
      </c>
      <c r="K480" s="67" t="s">
        <v>30</v>
      </c>
      <c r="L480" s="67"/>
      <c r="M480" s="67"/>
      <c r="N480" s="36"/>
      <c r="O480" s="36"/>
      <c r="P480" s="36"/>
      <c r="Q480" s="68" t="s">
        <v>36</v>
      </c>
      <c r="R480" s="68"/>
      <c r="S480" s="68" t="s">
        <v>1172</v>
      </c>
      <c r="T480" s="68" t="s">
        <v>333</v>
      </c>
      <c r="U480" s="68" t="s">
        <v>1173</v>
      </c>
      <c r="V480" s="68"/>
      <c r="W480" s="69" t="s">
        <v>1174</v>
      </c>
    </row>
    <row r="481" spans="2:23" ht="104.25" customHeight="1" thickBot="1">
      <c r="B481" s="73" t="s">
        <v>1175</v>
      </c>
      <c r="C481" s="110" t="s">
        <v>1176</v>
      </c>
      <c r="D481" s="67" t="s">
        <v>1177</v>
      </c>
      <c r="E481" s="72" t="str">
        <f t="shared" si="48"/>
        <v>EQ-5D-3L</v>
      </c>
      <c r="F481" s="72" t="s">
        <v>44</v>
      </c>
      <c r="G481" s="72" t="s">
        <v>1171</v>
      </c>
      <c r="H481" s="72" t="s">
        <v>80</v>
      </c>
      <c r="I481" s="119">
        <v>3580</v>
      </c>
      <c r="J481" s="197" t="str">
        <f t="shared" si="49"/>
        <v>response mapping; non-parametric models</v>
      </c>
      <c r="K481" s="149"/>
      <c r="L481" s="149"/>
      <c r="M481" s="149"/>
      <c r="N481" s="136"/>
      <c r="O481" s="136"/>
      <c r="P481" s="136"/>
      <c r="Q481" s="68" t="s">
        <v>36</v>
      </c>
      <c r="R481" s="146"/>
      <c r="S481" s="146" t="s">
        <v>1178</v>
      </c>
      <c r="T481" s="146"/>
      <c r="U481" s="146"/>
      <c r="V481" s="146"/>
      <c r="W481" s="69" t="s">
        <v>1179</v>
      </c>
    </row>
    <row r="482" spans="2:23" ht="26.1" customHeight="1">
      <c r="B482" s="604" t="s">
        <v>1180</v>
      </c>
      <c r="C482" s="106" t="s">
        <v>1181</v>
      </c>
      <c r="D482" s="87" t="s">
        <v>1182</v>
      </c>
      <c r="E482" s="111" t="str">
        <f t="shared" si="48"/>
        <v>Chronic Pain Acceptance Questionnaire (CPAQ)</v>
      </c>
      <c r="F482" s="111" t="s">
        <v>2</v>
      </c>
      <c r="G482" s="111" t="s">
        <v>1183</v>
      </c>
      <c r="H482" s="111" t="s">
        <v>54</v>
      </c>
      <c r="I482" s="164">
        <v>391</v>
      </c>
      <c r="J482" s="171" t="str">
        <f t="shared" si="49"/>
        <v>OLS</v>
      </c>
      <c r="K482" s="87" t="s">
        <v>30</v>
      </c>
      <c r="L482" s="87"/>
      <c r="M482" s="87"/>
      <c r="N482" s="34"/>
      <c r="O482" s="34"/>
      <c r="P482" s="34"/>
      <c r="Q482" s="127"/>
      <c r="R482" s="127"/>
      <c r="S482" s="127"/>
      <c r="T482" s="127"/>
      <c r="U482" s="127"/>
      <c r="V482" s="127"/>
      <c r="W482" s="535" t="s">
        <v>1184</v>
      </c>
    </row>
    <row r="483" spans="2:23" ht="26.1" customHeight="1">
      <c r="B483" s="605"/>
      <c r="C483" s="205" t="s">
        <v>1181</v>
      </c>
      <c r="D483" s="80" t="s">
        <v>1185</v>
      </c>
      <c r="E483" s="118" t="str">
        <f t="shared" si="48"/>
        <v>Beck Depression Inventory (BDI-II)</v>
      </c>
      <c r="F483" s="118" t="s">
        <v>2</v>
      </c>
      <c r="G483" s="118" t="s">
        <v>1183</v>
      </c>
      <c r="H483" s="118" t="s">
        <v>54</v>
      </c>
      <c r="I483" s="166">
        <v>391</v>
      </c>
      <c r="J483" s="174" t="str">
        <f t="shared" ref="J483:J523" si="50">CONCATENATE(IF(K483="","",CONCATENATE(K483,IF(COUNTA(K483:S483)=COUNTA(K483),"","; "))),IF(L483="","",CONCATENATE(L483,IF(COUNTA(K483:S483)=COUNTA(K483:L483),"","; "))),IF(M483="","",CONCATENATE(M483,IF(COUNTA(K483:S483)=COUNTA(K483:M483),"","; "))),IF(N483="","",CONCATENATE(N483,IF(COUNTA(K483:S483)=COUNTA(K483:N483),"","; "))),IF(O483="","",CONCATENATE(O483,IF(COUNTA(K483:S483)=COUNTA(K483:O483),"","; "))),IF(P483="","",CONCATENATE(P483,IF(COUNTA(K483:S483)=COUNTA(K483:P483),"","; "))),IF(Q483="","",CONCATENATE(Q483,IF(COUNTA(K483:S483)=COUNTA(K483:Q483),"","; "))),IF(S483="","",S483))</f>
        <v>OLS</v>
      </c>
      <c r="K483" s="80" t="s">
        <v>30</v>
      </c>
      <c r="L483" s="80"/>
      <c r="M483" s="80"/>
      <c r="N483" s="35"/>
      <c r="O483" s="35"/>
      <c r="P483" s="35"/>
      <c r="Q483" s="123"/>
      <c r="R483" s="123"/>
      <c r="S483" s="123"/>
      <c r="T483" s="123"/>
      <c r="U483" s="123"/>
      <c r="V483" s="123"/>
      <c r="W483" s="536"/>
    </row>
    <row r="484" spans="2:23" ht="26.1" customHeight="1">
      <c r="B484" s="605"/>
      <c r="C484" s="205" t="s">
        <v>1181</v>
      </c>
      <c r="D484" s="80" t="s">
        <v>1186</v>
      </c>
      <c r="E484" s="118" t="str">
        <f t="shared" si="48"/>
        <v>Pain Anxiety Symptoms Scale (PASS-20)</v>
      </c>
      <c r="F484" s="118" t="s">
        <v>2</v>
      </c>
      <c r="G484" s="118" t="s">
        <v>1183</v>
      </c>
      <c r="H484" s="118" t="s">
        <v>54</v>
      </c>
      <c r="I484" s="166">
        <v>391</v>
      </c>
      <c r="J484" s="174" t="str">
        <f t="shared" si="50"/>
        <v>OLS</v>
      </c>
      <c r="K484" s="80" t="s">
        <v>30</v>
      </c>
      <c r="L484" s="80"/>
      <c r="M484" s="80"/>
      <c r="N484" s="35"/>
      <c r="O484" s="35"/>
      <c r="P484" s="35"/>
      <c r="Q484" s="123"/>
      <c r="R484" s="123"/>
      <c r="S484" s="123"/>
      <c r="T484" s="123"/>
      <c r="U484" s="123"/>
      <c r="V484" s="123"/>
      <c r="W484" s="536"/>
    </row>
    <row r="485" spans="2:23" ht="26.1" customHeight="1">
      <c r="B485" s="605"/>
      <c r="C485" s="205" t="s">
        <v>1181</v>
      </c>
      <c r="D485" s="80" t="s">
        <v>1187</v>
      </c>
      <c r="E485" s="118" t="str">
        <f t="shared" si="48"/>
        <v>Brief Pain Inventory (BPI) - intensity</v>
      </c>
      <c r="F485" s="118" t="s">
        <v>2</v>
      </c>
      <c r="G485" s="118" t="s">
        <v>1183</v>
      </c>
      <c r="H485" s="118" t="s">
        <v>54</v>
      </c>
      <c r="I485" s="166">
        <v>391</v>
      </c>
      <c r="J485" s="174" t="str">
        <f t="shared" si="50"/>
        <v>OLS</v>
      </c>
      <c r="K485" s="80" t="s">
        <v>30</v>
      </c>
      <c r="L485" s="80"/>
      <c r="M485" s="80"/>
      <c r="N485" s="35"/>
      <c r="O485" s="35"/>
      <c r="P485" s="35"/>
      <c r="Q485" s="123"/>
      <c r="R485" s="123"/>
      <c r="S485" s="123"/>
      <c r="T485" s="123"/>
      <c r="U485" s="123"/>
      <c r="V485" s="123"/>
      <c r="W485" s="536"/>
    </row>
    <row r="486" spans="2:23" ht="26.1" customHeight="1">
      <c r="B486" s="605"/>
      <c r="C486" s="205" t="s">
        <v>1181</v>
      </c>
      <c r="D486" s="80" t="s">
        <v>1188</v>
      </c>
      <c r="E486" s="118" t="str">
        <f t="shared" si="48"/>
        <v>Brief Pain Inventory (BPI) - interference</v>
      </c>
      <c r="F486" s="118" t="s">
        <v>2</v>
      </c>
      <c r="G486" s="118" t="s">
        <v>1183</v>
      </c>
      <c r="H486" s="118" t="s">
        <v>54</v>
      </c>
      <c r="I486" s="166">
        <v>391</v>
      </c>
      <c r="J486" s="174" t="str">
        <f t="shared" si="50"/>
        <v>OLS</v>
      </c>
      <c r="K486" s="80" t="s">
        <v>30</v>
      </c>
      <c r="L486" s="80"/>
      <c r="M486" s="80"/>
      <c r="N486" s="35"/>
      <c r="O486" s="35"/>
      <c r="P486" s="35"/>
      <c r="Q486" s="123"/>
      <c r="R486" s="123"/>
      <c r="S486" s="123"/>
      <c r="T486" s="123"/>
      <c r="U486" s="123"/>
      <c r="V486" s="123"/>
      <c r="W486" s="536"/>
    </row>
    <row r="487" spans="2:23" ht="26.1" customHeight="1">
      <c r="B487" s="605"/>
      <c r="C487" s="205" t="s">
        <v>1181</v>
      </c>
      <c r="D487" s="80" t="s">
        <v>1189</v>
      </c>
      <c r="E487" s="118" t="str">
        <f t="shared" si="48"/>
        <v>Basic Nordic Sleep Questionnaire (BNSQ)</v>
      </c>
      <c r="F487" s="118" t="s">
        <v>2</v>
      </c>
      <c r="G487" s="118" t="s">
        <v>1183</v>
      </c>
      <c r="H487" s="118" t="s">
        <v>54</v>
      </c>
      <c r="I487" s="166">
        <v>391</v>
      </c>
      <c r="J487" s="174" t="str">
        <f t="shared" si="50"/>
        <v>OLS</v>
      </c>
      <c r="K487" s="80" t="s">
        <v>30</v>
      </c>
      <c r="L487" s="80"/>
      <c r="M487" s="80"/>
      <c r="N487" s="35"/>
      <c r="O487" s="35"/>
      <c r="P487" s="35"/>
      <c r="Q487" s="123"/>
      <c r="R487" s="123"/>
      <c r="S487" s="123"/>
      <c r="T487" s="123"/>
      <c r="U487" s="123"/>
      <c r="V487" s="123"/>
      <c r="W487" s="536"/>
    </row>
    <row r="488" spans="2:23" ht="51.95" customHeight="1">
      <c r="B488" s="605"/>
      <c r="C488" s="205" t="s">
        <v>1181</v>
      </c>
      <c r="D488" s="80" t="s">
        <v>1190</v>
      </c>
      <c r="E488" s="118" t="str">
        <f t="shared" si="48"/>
        <v>CPAQ, BDI, PASS, BPI/intensity, BPI/interference and BNSQ</v>
      </c>
      <c r="F488" s="118" t="s">
        <v>2</v>
      </c>
      <c r="G488" s="118" t="s">
        <v>1183</v>
      </c>
      <c r="H488" s="118" t="s">
        <v>54</v>
      </c>
      <c r="I488" s="166">
        <v>391</v>
      </c>
      <c r="J488" s="174" t="str">
        <f t="shared" si="50"/>
        <v>OLS; combining source instruments using principal component analysis</v>
      </c>
      <c r="K488" s="80" t="s">
        <v>30</v>
      </c>
      <c r="L488" s="80"/>
      <c r="M488" s="80"/>
      <c r="N488" s="35"/>
      <c r="O488" s="35"/>
      <c r="P488" s="35"/>
      <c r="Q488" s="123"/>
      <c r="R488" s="123"/>
      <c r="S488" s="123" t="s">
        <v>1191</v>
      </c>
      <c r="T488" s="123"/>
      <c r="U488" s="123"/>
      <c r="V488" s="123"/>
      <c r="W488" s="536"/>
    </row>
    <row r="489" spans="2:23" ht="26.1" customHeight="1">
      <c r="B489" s="605"/>
      <c r="C489" s="205" t="s">
        <v>1181</v>
      </c>
      <c r="D489" s="80" t="s">
        <v>1182</v>
      </c>
      <c r="E489" s="118" t="str">
        <f t="shared" si="48"/>
        <v>Chronic Pain Acceptance Questionnaire (CPAQ)</v>
      </c>
      <c r="F489" s="118" t="s">
        <v>11</v>
      </c>
      <c r="G489" s="118" t="s">
        <v>1183</v>
      </c>
      <c r="H489" s="118" t="s">
        <v>54</v>
      </c>
      <c r="I489" s="166">
        <v>391</v>
      </c>
      <c r="J489" s="174" t="str">
        <f t="shared" si="50"/>
        <v>OLS</v>
      </c>
      <c r="K489" s="80" t="s">
        <v>30</v>
      </c>
      <c r="L489" s="80"/>
      <c r="M489" s="80"/>
      <c r="N489" s="35"/>
      <c r="O489" s="35"/>
      <c r="P489" s="35"/>
      <c r="Q489" s="123"/>
      <c r="R489" s="123"/>
      <c r="S489" s="123"/>
      <c r="T489" s="123"/>
      <c r="U489" s="123"/>
      <c r="V489" s="123"/>
      <c r="W489" s="536"/>
    </row>
    <row r="490" spans="2:23" ht="26.1" customHeight="1">
      <c r="B490" s="605"/>
      <c r="C490" s="205" t="s">
        <v>1181</v>
      </c>
      <c r="D490" s="80" t="s">
        <v>1185</v>
      </c>
      <c r="E490" s="118" t="str">
        <f t="shared" si="48"/>
        <v>Beck Depression Inventory (BDI-II)</v>
      </c>
      <c r="F490" s="118" t="s">
        <v>11</v>
      </c>
      <c r="G490" s="118" t="s">
        <v>1183</v>
      </c>
      <c r="H490" s="118" t="s">
        <v>54</v>
      </c>
      <c r="I490" s="166">
        <v>391</v>
      </c>
      <c r="J490" s="174" t="str">
        <f t="shared" si="50"/>
        <v>OLS</v>
      </c>
      <c r="K490" s="80" t="s">
        <v>30</v>
      </c>
      <c r="L490" s="80"/>
      <c r="M490" s="80"/>
      <c r="N490" s="35"/>
      <c r="O490" s="35"/>
      <c r="P490" s="35"/>
      <c r="Q490" s="123"/>
      <c r="R490" s="123"/>
      <c r="S490" s="123"/>
      <c r="T490" s="123"/>
      <c r="U490" s="123"/>
      <c r="V490" s="123"/>
      <c r="W490" s="536"/>
    </row>
    <row r="491" spans="2:23" ht="26.1" customHeight="1">
      <c r="B491" s="605"/>
      <c r="C491" s="205" t="s">
        <v>1181</v>
      </c>
      <c r="D491" s="80" t="s">
        <v>1186</v>
      </c>
      <c r="E491" s="118" t="str">
        <f t="shared" si="48"/>
        <v>Pain Anxiety Symptoms Scale (PASS-20)</v>
      </c>
      <c r="F491" s="118" t="s">
        <v>11</v>
      </c>
      <c r="G491" s="118" t="s">
        <v>1183</v>
      </c>
      <c r="H491" s="118" t="s">
        <v>54</v>
      </c>
      <c r="I491" s="166">
        <v>391</v>
      </c>
      <c r="J491" s="174" t="str">
        <f t="shared" si="50"/>
        <v>OLS</v>
      </c>
      <c r="K491" s="80" t="s">
        <v>30</v>
      </c>
      <c r="L491" s="80"/>
      <c r="M491" s="80"/>
      <c r="N491" s="35"/>
      <c r="O491" s="35"/>
      <c r="P491" s="35"/>
      <c r="Q491" s="123"/>
      <c r="R491" s="123"/>
      <c r="S491" s="123"/>
      <c r="T491" s="123"/>
      <c r="U491" s="123"/>
      <c r="V491" s="123"/>
      <c r="W491" s="536"/>
    </row>
    <row r="492" spans="2:23" ht="26.1" customHeight="1">
      <c r="B492" s="605"/>
      <c r="C492" s="205" t="s">
        <v>1181</v>
      </c>
      <c r="D492" s="80" t="s">
        <v>1187</v>
      </c>
      <c r="E492" s="118" t="str">
        <f t="shared" si="48"/>
        <v>Brief Pain Inventory (BPI) - intensity</v>
      </c>
      <c r="F492" s="118" t="s">
        <v>11</v>
      </c>
      <c r="G492" s="118" t="s">
        <v>1183</v>
      </c>
      <c r="H492" s="118" t="s">
        <v>54</v>
      </c>
      <c r="I492" s="166">
        <v>391</v>
      </c>
      <c r="J492" s="174" t="str">
        <f t="shared" si="50"/>
        <v>OLS</v>
      </c>
      <c r="K492" s="80" t="s">
        <v>30</v>
      </c>
      <c r="L492" s="80"/>
      <c r="M492" s="80"/>
      <c r="N492" s="35"/>
      <c r="O492" s="35"/>
      <c r="P492" s="35"/>
      <c r="Q492" s="123"/>
      <c r="R492" s="123"/>
      <c r="S492" s="123"/>
      <c r="T492" s="123"/>
      <c r="U492" s="123"/>
      <c r="V492" s="123"/>
      <c r="W492" s="536"/>
    </row>
    <row r="493" spans="2:23" ht="26.1" customHeight="1">
      <c r="B493" s="605"/>
      <c r="C493" s="205" t="s">
        <v>1181</v>
      </c>
      <c r="D493" s="80" t="s">
        <v>1188</v>
      </c>
      <c r="E493" s="118" t="str">
        <f t="shared" si="48"/>
        <v>Brief Pain Inventory (BPI) - interference</v>
      </c>
      <c r="F493" s="118" t="s">
        <v>11</v>
      </c>
      <c r="G493" s="118" t="s">
        <v>1183</v>
      </c>
      <c r="H493" s="118" t="s">
        <v>54</v>
      </c>
      <c r="I493" s="166">
        <v>391</v>
      </c>
      <c r="J493" s="174" t="str">
        <f t="shared" si="50"/>
        <v>OLS</v>
      </c>
      <c r="K493" s="80" t="s">
        <v>30</v>
      </c>
      <c r="L493" s="80"/>
      <c r="M493" s="80"/>
      <c r="N493" s="35"/>
      <c r="O493" s="35"/>
      <c r="P493" s="35"/>
      <c r="Q493" s="123"/>
      <c r="R493" s="123"/>
      <c r="S493" s="123"/>
      <c r="T493" s="123"/>
      <c r="U493" s="123"/>
      <c r="V493" s="123"/>
      <c r="W493" s="536"/>
    </row>
    <row r="494" spans="2:23" ht="26.1" customHeight="1">
      <c r="B494" s="605"/>
      <c r="C494" s="205" t="s">
        <v>1181</v>
      </c>
      <c r="D494" s="80" t="s">
        <v>1189</v>
      </c>
      <c r="E494" s="118" t="str">
        <f t="shared" si="48"/>
        <v>Basic Nordic Sleep Questionnaire (BNSQ)</v>
      </c>
      <c r="F494" s="118" t="s">
        <v>11</v>
      </c>
      <c r="G494" s="118" t="s">
        <v>1183</v>
      </c>
      <c r="H494" s="118" t="s">
        <v>54</v>
      </c>
      <c r="I494" s="166">
        <v>391</v>
      </c>
      <c r="J494" s="174" t="str">
        <f t="shared" si="50"/>
        <v>OLS</v>
      </c>
      <c r="K494" s="80" t="s">
        <v>30</v>
      </c>
      <c r="L494" s="80"/>
      <c r="M494" s="80"/>
      <c r="N494" s="35"/>
      <c r="O494" s="35"/>
      <c r="P494" s="35"/>
      <c r="Q494" s="123"/>
      <c r="R494" s="123"/>
      <c r="S494" s="123"/>
      <c r="T494" s="123"/>
      <c r="U494" s="123"/>
      <c r="V494" s="123"/>
      <c r="W494" s="536"/>
    </row>
    <row r="495" spans="2:23" ht="51.95" customHeight="1" thickBot="1">
      <c r="B495" s="606"/>
      <c r="C495" s="107" t="s">
        <v>1181</v>
      </c>
      <c r="D495" s="89" t="s">
        <v>1190</v>
      </c>
      <c r="E495" s="85" t="str">
        <f t="shared" si="48"/>
        <v>CPAQ, BDI, PASS, BPI/intensity, BPI/interference and BNSQ</v>
      </c>
      <c r="F495" s="85" t="s">
        <v>11</v>
      </c>
      <c r="G495" s="85" t="s">
        <v>1183</v>
      </c>
      <c r="H495" s="85" t="s">
        <v>54</v>
      </c>
      <c r="I495" s="168">
        <v>391</v>
      </c>
      <c r="J495" s="178" t="str">
        <f t="shared" si="50"/>
        <v>OLS; combining source instruments using principal component analysis</v>
      </c>
      <c r="K495" s="89" t="s">
        <v>30</v>
      </c>
      <c r="L495" s="89"/>
      <c r="M495" s="89"/>
      <c r="N495" s="41"/>
      <c r="O495" s="41"/>
      <c r="P495" s="41"/>
      <c r="Q495" s="97"/>
      <c r="R495" s="97"/>
      <c r="S495" s="97" t="s">
        <v>1191</v>
      </c>
      <c r="T495" s="97"/>
      <c r="U495" s="97"/>
      <c r="V495" s="97"/>
      <c r="W495" s="542"/>
    </row>
    <row r="496" spans="2:23" ht="129.94999999999999" customHeight="1" thickBot="1">
      <c r="B496" s="232" t="s">
        <v>1192</v>
      </c>
      <c r="C496" s="221" t="s">
        <v>1193</v>
      </c>
      <c r="D496" s="116" t="s">
        <v>844</v>
      </c>
      <c r="E496" s="198" t="str">
        <f t="shared" si="48"/>
        <v>Health assessment questionnaire (HAQ)</v>
      </c>
      <c r="F496" s="198" t="s">
        <v>2</v>
      </c>
      <c r="G496" s="132" t="s">
        <v>73</v>
      </c>
      <c r="H496" s="132" t="s">
        <v>54</v>
      </c>
      <c r="I496" s="183" t="s">
        <v>1194</v>
      </c>
      <c r="J496" s="264" t="str">
        <f t="shared" si="50"/>
        <v>Unclear: Appears to be sample means for each group</v>
      </c>
      <c r="K496" s="116"/>
      <c r="L496" s="116"/>
      <c r="M496" s="116"/>
      <c r="N496" s="138"/>
      <c r="O496" s="138"/>
      <c r="P496" s="138"/>
      <c r="Q496" s="211"/>
      <c r="R496" s="211"/>
      <c r="S496" s="39" t="s">
        <v>1195</v>
      </c>
      <c r="T496" s="211"/>
      <c r="U496" s="211"/>
      <c r="V496" s="211" t="s">
        <v>496</v>
      </c>
      <c r="W496" s="143" t="s">
        <v>497</v>
      </c>
    </row>
    <row r="497" spans="1:66" ht="39" customHeight="1">
      <c r="B497" s="510" t="s">
        <v>1196</v>
      </c>
      <c r="C497" s="110" t="s">
        <v>1197</v>
      </c>
      <c r="D497" s="149" t="s">
        <v>105</v>
      </c>
      <c r="E497" s="158" t="str">
        <f t="shared" si="48"/>
        <v>EORTC QLQ-C30</v>
      </c>
      <c r="F497" s="158" t="s">
        <v>2</v>
      </c>
      <c r="G497" s="158" t="s">
        <v>1198</v>
      </c>
      <c r="H497" s="158" t="s">
        <v>5</v>
      </c>
      <c r="I497" s="272">
        <v>661</v>
      </c>
      <c r="J497" s="260" t="str">
        <f t="shared" si="50"/>
        <v>OLS</v>
      </c>
      <c r="K497" s="149" t="s">
        <v>30</v>
      </c>
      <c r="L497" s="149"/>
      <c r="M497" s="149"/>
      <c r="N497" s="136"/>
      <c r="O497" s="136"/>
      <c r="P497" s="136"/>
      <c r="Q497" s="136"/>
      <c r="R497" s="136"/>
      <c r="S497" s="136"/>
      <c r="T497" s="136"/>
      <c r="U497" s="599" t="s">
        <v>1199</v>
      </c>
      <c r="V497" s="599" t="s">
        <v>1200</v>
      </c>
      <c r="W497" s="510" t="s">
        <v>1201</v>
      </c>
    </row>
    <row r="498" spans="1:66" ht="26.1" customHeight="1">
      <c r="B498" s="511"/>
      <c r="C498" s="210" t="s">
        <v>1197</v>
      </c>
      <c r="D498" s="80" t="s">
        <v>844</v>
      </c>
      <c r="E498" s="118" t="str">
        <f t="shared" si="48"/>
        <v>Health assessment questionnaire (HAQ)</v>
      </c>
      <c r="F498" s="118" t="s">
        <v>2</v>
      </c>
      <c r="G498" s="118" t="s">
        <v>1202</v>
      </c>
      <c r="H498" s="118" t="s">
        <v>54</v>
      </c>
      <c r="I498" s="166">
        <v>186</v>
      </c>
      <c r="J498" s="174" t="str">
        <f t="shared" si="50"/>
        <v>OLS</v>
      </c>
      <c r="K498" s="80" t="s">
        <v>30</v>
      </c>
      <c r="L498" s="80"/>
      <c r="M498" s="80"/>
      <c r="N498" s="35"/>
      <c r="O498" s="35"/>
      <c r="P498" s="35"/>
      <c r="Q498" s="35"/>
      <c r="R498" s="35"/>
      <c r="S498" s="35"/>
      <c r="T498" s="35"/>
      <c r="U498" s="523"/>
      <c r="V498" s="523"/>
      <c r="W498" s="513"/>
    </row>
    <row r="499" spans="1:66" ht="78" customHeight="1">
      <c r="B499" s="511"/>
      <c r="C499" s="210" t="s">
        <v>1197</v>
      </c>
      <c r="D499" s="80" t="s">
        <v>1203</v>
      </c>
      <c r="E499" s="118" t="str">
        <f t="shared" si="48"/>
        <v>Health Assessment Questionnaire (HAQ), SF-36, Hospital Anxiety and Depression Scale (HADS) &amp; Disease Activity Score (DAS28)</v>
      </c>
      <c r="F499" s="118" t="s">
        <v>2</v>
      </c>
      <c r="G499" s="118" t="s">
        <v>1202</v>
      </c>
      <c r="H499" s="118" t="s">
        <v>54</v>
      </c>
      <c r="I499" s="166">
        <v>186</v>
      </c>
      <c r="J499" s="174" t="str">
        <f t="shared" si="50"/>
        <v>OLS</v>
      </c>
      <c r="K499" s="80" t="s">
        <v>30</v>
      </c>
      <c r="L499" s="117"/>
      <c r="M499" s="117"/>
      <c r="N499" s="137"/>
      <c r="O499" s="137"/>
      <c r="P499" s="137"/>
      <c r="Q499" s="137"/>
      <c r="R499" s="137"/>
      <c r="S499" s="137"/>
      <c r="T499" s="137"/>
      <c r="U499" s="523"/>
      <c r="V499" s="523"/>
      <c r="W499" s="513"/>
    </row>
    <row r="500" spans="1:66" ht="26.1" customHeight="1" thickBot="1">
      <c r="B500" s="512"/>
      <c r="C500" s="221" t="s">
        <v>1197</v>
      </c>
      <c r="D500" s="116" t="s">
        <v>1204</v>
      </c>
      <c r="E500" s="79" t="str">
        <f t="shared" ref="E500:E519" si="51">D500</f>
        <v>MSIS-29</v>
      </c>
      <c r="F500" s="198" t="s">
        <v>2</v>
      </c>
      <c r="G500" s="198" t="s">
        <v>432</v>
      </c>
      <c r="H500" s="198" t="s">
        <v>82</v>
      </c>
      <c r="I500" s="183">
        <v>723</v>
      </c>
      <c r="J500" s="264" t="str">
        <f t="shared" si="50"/>
        <v>OLS</v>
      </c>
      <c r="K500" s="116" t="s">
        <v>30</v>
      </c>
      <c r="L500" s="116"/>
      <c r="M500" s="116"/>
      <c r="N500" s="138"/>
      <c r="O500" s="138"/>
      <c r="P500" s="138"/>
      <c r="Q500" s="138"/>
      <c r="R500" s="138"/>
      <c r="S500" s="138"/>
      <c r="T500" s="138"/>
      <c r="U500" s="504"/>
      <c r="V500" s="504"/>
      <c r="W500" s="514"/>
    </row>
    <row r="501" spans="1:66" ht="51.95" customHeight="1" thickBot="1">
      <c r="B501" s="510" t="s">
        <v>1205</v>
      </c>
      <c r="C501" s="70" t="s">
        <v>1206</v>
      </c>
      <c r="D501" s="67" t="s">
        <v>72</v>
      </c>
      <c r="E501" s="111" t="str">
        <f t="shared" si="51"/>
        <v>Health Assessment Questionnaire (HAQ)</v>
      </c>
      <c r="F501" s="111" t="s">
        <v>2</v>
      </c>
      <c r="G501" s="111" t="s">
        <v>1207</v>
      </c>
      <c r="H501" s="111" t="s">
        <v>80</v>
      </c>
      <c r="I501" s="164">
        <v>493</v>
      </c>
      <c r="J501" s="171" t="str">
        <f t="shared" si="50"/>
        <v>OLS</v>
      </c>
      <c r="K501" s="87" t="s">
        <v>30</v>
      </c>
      <c r="L501" s="87"/>
      <c r="M501" s="87"/>
      <c r="N501" s="34"/>
      <c r="O501" s="34"/>
      <c r="P501" s="34"/>
      <c r="Q501" s="34"/>
      <c r="R501" s="34"/>
      <c r="S501" s="34"/>
      <c r="T501" s="34"/>
      <c r="U501" s="127" t="s">
        <v>1208</v>
      </c>
      <c r="V501" s="127" t="s">
        <v>1208</v>
      </c>
      <c r="W501" s="128" t="s">
        <v>1209</v>
      </c>
    </row>
    <row r="502" spans="1:66" ht="39" customHeight="1" thickBot="1">
      <c r="B502" s="512"/>
      <c r="C502" s="110" t="s">
        <v>1206</v>
      </c>
      <c r="D502" s="149" t="s">
        <v>105</v>
      </c>
      <c r="E502" s="85" t="str">
        <f t="shared" si="51"/>
        <v>EORTC QLQ-C30</v>
      </c>
      <c r="F502" s="85" t="s">
        <v>2</v>
      </c>
      <c r="G502" s="135" t="s">
        <v>670</v>
      </c>
      <c r="H502" s="135" t="s">
        <v>5</v>
      </c>
      <c r="I502" s="168">
        <v>661</v>
      </c>
      <c r="J502" s="178" t="str">
        <f t="shared" si="50"/>
        <v>OLS; (separate models for patients with high and low scores)</v>
      </c>
      <c r="K502" s="116" t="s">
        <v>30</v>
      </c>
      <c r="L502" s="116"/>
      <c r="M502" s="116"/>
      <c r="N502" s="138"/>
      <c r="O502" s="138"/>
      <c r="P502" s="138"/>
      <c r="Q502" s="138"/>
      <c r="R502" s="138"/>
      <c r="S502" s="211" t="s">
        <v>1210</v>
      </c>
      <c r="T502" s="138"/>
      <c r="U502" s="211" t="s">
        <v>787</v>
      </c>
      <c r="V502" s="211"/>
      <c r="W502" s="143" t="s">
        <v>1211</v>
      </c>
    </row>
    <row r="503" spans="1:66" ht="64.5" customHeight="1" thickBot="1">
      <c r="A503" s="431"/>
      <c r="B503" s="233" t="s">
        <v>1212</v>
      </c>
      <c r="C503" s="110" t="s">
        <v>1213</v>
      </c>
      <c r="D503" s="149" t="s">
        <v>102</v>
      </c>
      <c r="E503" s="79" t="str">
        <f t="shared" si="51"/>
        <v>Dermatology Life Quality Index (DLQI)</v>
      </c>
      <c r="F503" s="79" t="s">
        <v>44</v>
      </c>
      <c r="G503" s="131" t="s">
        <v>1214</v>
      </c>
      <c r="H503" s="131" t="s">
        <v>64</v>
      </c>
      <c r="I503" s="165">
        <v>1232</v>
      </c>
      <c r="J503" s="178" t="str">
        <f t="shared" si="50"/>
        <v>OLS; 2-part; Tobit; regression mixture model</v>
      </c>
      <c r="K503" s="117" t="s">
        <v>30</v>
      </c>
      <c r="L503" s="117"/>
      <c r="M503" s="117"/>
      <c r="N503" s="125" t="s">
        <v>33</v>
      </c>
      <c r="O503" s="137"/>
      <c r="P503" s="125" t="s">
        <v>35</v>
      </c>
      <c r="Q503" s="137"/>
      <c r="R503" s="137"/>
      <c r="S503" s="125" t="s">
        <v>1215</v>
      </c>
      <c r="T503" s="138"/>
      <c r="U503" s="211"/>
      <c r="V503" s="211"/>
      <c r="W503" s="143"/>
    </row>
    <row r="504" spans="1:66" ht="65.099999999999994" customHeight="1" thickBot="1">
      <c r="B504" s="69" t="s">
        <v>1216</v>
      </c>
      <c r="C504" s="70" t="s">
        <v>1217</v>
      </c>
      <c r="D504" s="67" t="s">
        <v>155</v>
      </c>
      <c r="E504" s="72" t="str">
        <f t="shared" si="51"/>
        <v>Western Ontario and McMaster Universities Osteoarthritis Index (WOMAC)</v>
      </c>
      <c r="F504" s="72" t="s">
        <v>2</v>
      </c>
      <c r="G504" s="10" t="s">
        <v>136</v>
      </c>
      <c r="H504" s="10" t="s">
        <v>54</v>
      </c>
      <c r="I504" s="19">
        <v>7072</v>
      </c>
      <c r="J504" s="197" t="str">
        <f t="shared" si="50"/>
        <v>Mixture model</v>
      </c>
      <c r="K504" s="67"/>
      <c r="L504" s="67"/>
      <c r="M504" s="67"/>
      <c r="N504" s="36"/>
      <c r="O504" s="36"/>
      <c r="P504" s="36"/>
      <c r="Q504" s="36"/>
      <c r="R504" s="36"/>
      <c r="S504" s="68" t="s">
        <v>1218</v>
      </c>
      <c r="T504" s="36"/>
      <c r="U504" s="68"/>
      <c r="V504" s="108" t="s">
        <v>1219</v>
      </c>
      <c r="W504" s="69" t="s">
        <v>1220</v>
      </c>
    </row>
    <row r="505" spans="1:66" ht="63.75" customHeight="1" thickBot="1">
      <c r="B505" s="69" t="s">
        <v>1221</v>
      </c>
      <c r="C505" s="70" t="s">
        <v>1222</v>
      </c>
      <c r="D505" s="67" t="s">
        <v>121</v>
      </c>
      <c r="E505" s="72" t="str">
        <f t="shared" ref="E505:E514" si="52">D505</f>
        <v>Bath Ankylosing Spondylitis Disease Activity Index (BASDAI) and Bath Ankylosing Spondylitis Functional Index (BASFI)</v>
      </c>
      <c r="F505" s="72" t="s">
        <v>2</v>
      </c>
      <c r="G505" s="72" t="s">
        <v>869</v>
      </c>
      <c r="H505" s="10" t="s">
        <v>54</v>
      </c>
      <c r="I505" s="119">
        <v>1615</v>
      </c>
      <c r="J505" s="197" t="str">
        <f t="shared" si="50"/>
        <v>Bespoke mixture, Generalized Ordered probit</v>
      </c>
      <c r="K505" s="67"/>
      <c r="L505" s="67"/>
      <c r="M505" s="67"/>
      <c r="N505" s="36"/>
      <c r="O505" s="36"/>
      <c r="P505" s="36"/>
      <c r="Q505" s="36"/>
      <c r="R505" s="36"/>
      <c r="S505" s="75" t="s">
        <v>1223</v>
      </c>
      <c r="T505" s="36"/>
      <c r="U505" s="36" t="s">
        <v>1224</v>
      </c>
      <c r="V505" s="75" t="s">
        <v>1225</v>
      </c>
      <c r="W505" s="90" t="s">
        <v>1226</v>
      </c>
    </row>
    <row r="506" spans="1:66" ht="63.75" customHeight="1" thickBot="1">
      <c r="B506" s="78" t="s">
        <v>1227</v>
      </c>
      <c r="C506" s="110" t="s">
        <v>1228</v>
      </c>
      <c r="D506" s="149" t="s">
        <v>1229</v>
      </c>
      <c r="E506" s="158" t="s">
        <v>1229</v>
      </c>
      <c r="F506" s="158" t="s">
        <v>44</v>
      </c>
      <c r="G506" s="158" t="s">
        <v>73</v>
      </c>
      <c r="H506" s="142" t="s">
        <v>54</v>
      </c>
      <c r="I506" s="272">
        <v>200</v>
      </c>
      <c r="J506" s="197" t="s">
        <v>1230</v>
      </c>
      <c r="K506" s="149" t="s">
        <v>30</v>
      </c>
      <c r="L506" s="149" t="s">
        <v>31</v>
      </c>
      <c r="M506" s="149"/>
      <c r="N506" s="136"/>
      <c r="O506" s="136"/>
      <c r="P506" s="231" t="s">
        <v>35</v>
      </c>
      <c r="Q506" s="136"/>
      <c r="R506" s="136"/>
      <c r="S506" s="103" t="s">
        <v>1231</v>
      </c>
      <c r="T506" s="136"/>
      <c r="U506" s="136"/>
      <c r="V506" s="103"/>
      <c r="W506" s="82"/>
    </row>
    <row r="507" spans="1:66" ht="51.95" customHeight="1" thickBot="1">
      <c r="A507" s="431"/>
      <c r="B507" s="78" t="s">
        <v>1232</v>
      </c>
      <c r="C507" s="110" t="s">
        <v>1233</v>
      </c>
      <c r="D507" s="149" t="s">
        <v>1234</v>
      </c>
      <c r="E507" s="158" t="str">
        <f>D507</f>
        <v>Health status scale of traditional Chinese medicine (TCM-HSS)</v>
      </c>
      <c r="F507" s="158" t="s">
        <v>2</v>
      </c>
      <c r="G507" s="158" t="s">
        <v>80</v>
      </c>
      <c r="H507" s="142" t="s">
        <v>80</v>
      </c>
      <c r="I507" s="272">
        <v>639</v>
      </c>
      <c r="J507" s="197" t="str">
        <f>CONCATENATE(IF(K507="","",CONCATENATE(K507,IF(COUNTA(K507:S507)=COUNTA(K507),"","; "))),IF(L507="","",CONCATENATE(L507,IF(COUNTA(K507:S507)=COUNTA(K507:L507),"","; "))),IF(M507="","",CONCATENATE(M507,IF(COUNTA(K507:S507)=COUNTA(K507:M507),"","; "))),IF(N507="","",CONCATENATE(N507,IF(COUNTA(K507:S507)=COUNTA(K507:N507),"","; "))),IF(O507="","",CONCATENATE(O507,IF(COUNTA(K507:S507)=COUNTA(K507:O507),"","; "))),IF(P507="","",CONCATENATE(P507,IF(COUNTA(K507:S507)=COUNTA(K507:P507),"","; "))),IF(Q507="","",CONCATENATE(Q507,IF(COUNTA(K507:S507)=COUNTA(K507:Q507),"","; "))),IF(S507="","",S507))</f>
        <v>OLS; GLM; 2-part; CLAD; Tobit; response mapping; ALDVMM</v>
      </c>
      <c r="K507" s="149" t="s">
        <v>30</v>
      </c>
      <c r="L507" s="149" t="s">
        <v>31</v>
      </c>
      <c r="M507" s="149"/>
      <c r="N507" s="136" t="s">
        <v>33</v>
      </c>
      <c r="O507" s="146" t="s">
        <v>34</v>
      </c>
      <c r="P507" s="136" t="s">
        <v>35</v>
      </c>
      <c r="Q507" s="146" t="s">
        <v>36</v>
      </c>
      <c r="R507" s="146" t="s">
        <v>46</v>
      </c>
      <c r="S507" s="146" t="s">
        <v>46</v>
      </c>
      <c r="T507" s="136"/>
      <c r="U507" s="136"/>
      <c r="V507" s="103"/>
      <c r="W507" s="82"/>
    </row>
    <row r="508" spans="1:66" ht="62.25" customHeight="1" thickBot="1">
      <c r="A508" s="431"/>
      <c r="B508" s="78" t="s">
        <v>1235</v>
      </c>
      <c r="C508" s="110" t="s">
        <v>1236</v>
      </c>
      <c r="D508" s="149" t="s">
        <v>1237</v>
      </c>
      <c r="E508" s="158" t="str">
        <f t="shared" si="52"/>
        <v xml:space="preserve">Acromegaly quality of life (AcroQoL) questionnaire </v>
      </c>
      <c r="F508" s="158" t="s">
        <v>44</v>
      </c>
      <c r="G508" s="158" t="s">
        <v>141</v>
      </c>
      <c r="H508" s="142" t="s">
        <v>9</v>
      </c>
      <c r="I508" s="272">
        <v>424</v>
      </c>
      <c r="J508" s="260" t="str">
        <f t="shared" si="50"/>
        <v>OLS; Tobit; beta-based mixture, and adjusted limited dependent variable mixture models</v>
      </c>
      <c r="K508" s="149" t="s">
        <v>30</v>
      </c>
      <c r="L508" s="149"/>
      <c r="M508" s="149"/>
      <c r="N508" s="136"/>
      <c r="O508" s="136"/>
      <c r="P508" s="136" t="s">
        <v>35</v>
      </c>
      <c r="Q508" s="136"/>
      <c r="R508" s="136" t="s">
        <v>1238</v>
      </c>
      <c r="S508" s="103" t="s">
        <v>1238</v>
      </c>
      <c r="T508" s="136"/>
      <c r="U508" s="136"/>
      <c r="V508" s="103"/>
      <c r="W508" s="82"/>
    </row>
    <row r="509" spans="1:66" s="258" customFormat="1" ht="77.25" thickBot="1">
      <c r="A509" s="440"/>
      <c r="B509" s="254" t="s">
        <v>1239</v>
      </c>
      <c r="C509" s="255" t="s">
        <v>1240</v>
      </c>
      <c r="D509" s="67" t="s">
        <v>992</v>
      </c>
      <c r="E509" s="185" t="str">
        <f t="shared" si="52"/>
        <v>Modified Rankin Scale (mRS)</v>
      </c>
      <c r="F509" s="256" t="s">
        <v>2</v>
      </c>
      <c r="G509" s="256" t="s">
        <v>424</v>
      </c>
      <c r="H509" s="256" t="s">
        <v>7</v>
      </c>
      <c r="I509" s="257">
        <v>20389</v>
      </c>
      <c r="J509" s="197" t="str">
        <f t="shared" si="50"/>
        <v>OLS</v>
      </c>
      <c r="K509" s="75" t="s">
        <v>30</v>
      </c>
      <c r="L509" s="45"/>
      <c r="M509" s="45"/>
      <c r="N509" s="45"/>
      <c r="O509" s="45"/>
      <c r="P509" s="45"/>
      <c r="Q509" s="45"/>
      <c r="R509" s="45"/>
      <c r="S509" s="45"/>
      <c r="T509" s="45"/>
      <c r="U509" s="45"/>
      <c r="V509" s="45"/>
      <c r="W509" s="253"/>
      <c r="X509" s="448"/>
      <c r="Y509" s="448"/>
      <c r="Z509" s="448"/>
      <c r="AA509" s="448"/>
      <c r="AB509" s="448"/>
      <c r="AC509" s="448"/>
      <c r="AD509" s="448"/>
      <c r="AE509" s="448"/>
      <c r="AF509" s="448"/>
      <c r="AG509" s="448"/>
      <c r="AH509" s="448"/>
      <c r="AI509" s="448"/>
      <c r="AJ509" s="448"/>
      <c r="AK509" s="448"/>
      <c r="AL509" s="448"/>
      <c r="AM509" s="448"/>
      <c r="AN509" s="448"/>
      <c r="AO509" s="448"/>
      <c r="AP509" s="448"/>
      <c r="AQ509" s="448"/>
      <c r="AR509" s="448"/>
      <c r="AS509" s="448"/>
      <c r="AT509" s="448"/>
      <c r="AU509" s="448"/>
      <c r="AV509" s="448"/>
      <c r="AW509" s="448"/>
      <c r="AX509" s="448"/>
      <c r="AY509" s="448"/>
      <c r="AZ509" s="448"/>
      <c r="BA509" s="448"/>
      <c r="BB509" s="448"/>
      <c r="BC509" s="448"/>
      <c r="BD509" s="448"/>
      <c r="BE509" s="448"/>
      <c r="BF509" s="448"/>
      <c r="BG509" s="448"/>
      <c r="BH509" s="448"/>
      <c r="BI509" s="448"/>
      <c r="BJ509" s="448"/>
      <c r="BK509" s="448"/>
      <c r="BL509" s="448"/>
      <c r="BM509" s="448"/>
      <c r="BN509" s="448"/>
    </row>
    <row r="510" spans="1:66" ht="51.95" customHeight="1" thickBot="1">
      <c r="A510" s="431"/>
      <c r="B510" s="510" t="s">
        <v>1241</v>
      </c>
      <c r="C510" s="110" t="s">
        <v>1242</v>
      </c>
      <c r="D510" s="149" t="s">
        <v>1243</v>
      </c>
      <c r="E510" s="111" t="str">
        <f t="shared" si="52"/>
        <v>Glasgow Outcome Scale (GOS): basic GOS</v>
      </c>
      <c r="F510" s="111" t="s">
        <v>2</v>
      </c>
      <c r="G510" s="133" t="s">
        <v>1244</v>
      </c>
      <c r="H510" s="133" t="s">
        <v>82</v>
      </c>
      <c r="I510" s="164">
        <v>3437</v>
      </c>
      <c r="J510" s="171" t="str">
        <f t="shared" si="50"/>
        <v xml:space="preserve">Adjusted limited dependent variable mixture models 
</v>
      </c>
      <c r="K510" s="87"/>
      <c r="L510" s="87"/>
      <c r="M510" s="87"/>
      <c r="N510" s="34"/>
      <c r="O510" s="34"/>
      <c r="P510" s="34"/>
      <c r="Q510" s="34"/>
      <c r="R510" s="34"/>
      <c r="S510" s="71" t="s">
        <v>1245</v>
      </c>
      <c r="T510" s="34"/>
      <c r="U510" s="34"/>
      <c r="V510" s="71"/>
      <c r="W510" s="288"/>
    </row>
    <row r="511" spans="1:66" ht="51.95" customHeight="1" thickBot="1">
      <c r="A511" s="431"/>
      <c r="B511" s="512"/>
      <c r="C511" s="110" t="s">
        <v>1242</v>
      </c>
      <c r="D511" s="227" t="s">
        <v>1246</v>
      </c>
      <c r="E511" s="198" t="str">
        <f t="shared" si="52"/>
        <v>Glasgow Outcome Scale (GOS): extended GOS</v>
      </c>
      <c r="F511" s="198" t="s">
        <v>2</v>
      </c>
      <c r="G511" s="132" t="s">
        <v>1244</v>
      </c>
      <c r="H511" s="132" t="s">
        <v>82</v>
      </c>
      <c r="I511" s="183">
        <v>3437</v>
      </c>
      <c r="J511" s="264" t="str">
        <f t="shared" si="50"/>
        <v xml:space="preserve">Adjusted limited dependent variable mixture models 
</v>
      </c>
      <c r="K511" s="117"/>
      <c r="L511" s="117"/>
      <c r="M511" s="117"/>
      <c r="N511" s="137"/>
      <c r="O511" s="137"/>
      <c r="P511" s="137"/>
      <c r="Q511" s="137"/>
      <c r="R511" s="137" t="str">
        <f>S511</f>
        <v xml:space="preserve">Adjusted limited dependent variable mixture models 
</v>
      </c>
      <c r="S511" s="104" t="s">
        <v>1245</v>
      </c>
      <c r="T511" s="137"/>
      <c r="U511" s="137"/>
      <c r="V511" s="104"/>
      <c r="W511" s="278"/>
    </row>
    <row r="512" spans="1:66" ht="75.75" customHeight="1" thickBot="1">
      <c r="A512" s="431"/>
      <c r="B512" s="233" t="s">
        <v>1247</v>
      </c>
      <c r="C512" s="110" t="s">
        <v>1248</v>
      </c>
      <c r="D512" s="67" t="s">
        <v>209</v>
      </c>
      <c r="E512" s="72" t="str">
        <f t="shared" si="52"/>
        <v>General Health Questionnaire (GHQ-12)</v>
      </c>
      <c r="F512" s="72" t="s">
        <v>2</v>
      </c>
      <c r="G512" s="10" t="s">
        <v>55</v>
      </c>
      <c r="H512" s="10" t="s">
        <v>55</v>
      </c>
      <c r="I512" s="119">
        <v>6924</v>
      </c>
      <c r="J512" s="197" t="str">
        <f t="shared" si="50"/>
        <v>response mapping; least absolute shrinkage and selection operator (LASSO); non-parametric</v>
      </c>
      <c r="K512" s="67"/>
      <c r="L512" s="67"/>
      <c r="M512" s="67"/>
      <c r="N512" s="36"/>
      <c r="O512" s="36"/>
      <c r="P512" s="36"/>
      <c r="Q512" s="68" t="s">
        <v>36</v>
      </c>
      <c r="R512" s="36"/>
      <c r="S512" s="75" t="s">
        <v>1249</v>
      </c>
      <c r="T512" s="36"/>
      <c r="U512" s="36"/>
      <c r="V512" s="75"/>
      <c r="W512" s="90"/>
    </row>
    <row r="513" spans="2:23" ht="65.099999999999994" customHeight="1" thickBot="1">
      <c r="B513" s="78" t="s">
        <v>1250</v>
      </c>
      <c r="C513" s="186" t="s">
        <v>1251</v>
      </c>
      <c r="D513" s="149" t="s">
        <v>1252</v>
      </c>
      <c r="E513" s="79" t="str">
        <f t="shared" si="52"/>
        <v>World Health Organisation Quality of Life Brief (WHOQOL-BREF)</v>
      </c>
      <c r="F513" s="79" t="s">
        <v>44</v>
      </c>
      <c r="G513" s="79" t="s">
        <v>55</v>
      </c>
      <c r="H513" s="131" t="s">
        <v>55</v>
      </c>
      <c r="I513" s="165">
        <v>658</v>
      </c>
      <c r="J513" s="197" t="str">
        <f t="shared" si="50"/>
        <v>OLS; equipercentile mapping, mean rank method</v>
      </c>
      <c r="K513" s="117" t="s">
        <v>30</v>
      </c>
      <c r="L513" s="117"/>
      <c r="M513" s="117"/>
      <c r="N513" s="137"/>
      <c r="O513" s="137"/>
      <c r="P513" s="137"/>
      <c r="Q513" s="137"/>
      <c r="R513" s="137"/>
      <c r="S513" s="104" t="s">
        <v>1253</v>
      </c>
      <c r="T513" s="137"/>
      <c r="U513" s="137"/>
      <c r="V513" s="104"/>
      <c r="W513" s="77"/>
    </row>
    <row r="514" spans="2:23" ht="65.099999999999994" customHeight="1" thickBot="1">
      <c r="B514" s="78" t="s">
        <v>1254</v>
      </c>
      <c r="C514" s="186" t="s">
        <v>1255</v>
      </c>
      <c r="D514" s="149" t="s">
        <v>1256</v>
      </c>
      <c r="E514" s="72" t="str">
        <f t="shared" si="52"/>
        <v>Edmonton Symptom Assessment System-Revised: Renal (ESAS-r: Renal)</v>
      </c>
      <c r="F514" s="72" t="s">
        <v>44</v>
      </c>
      <c r="G514" s="72" t="s">
        <v>1257</v>
      </c>
      <c r="H514" s="10" t="s">
        <v>77</v>
      </c>
      <c r="I514" s="119">
        <v>506</v>
      </c>
      <c r="J514" s="197" t="str">
        <f t="shared" si="50"/>
        <v>OLS; GLM; GEE; CLAD; Tobit; response mapping; mixture models (BETAMIX, ALDVMM)</v>
      </c>
      <c r="K514" s="67" t="s">
        <v>30</v>
      </c>
      <c r="L514" s="67" t="s">
        <v>31</v>
      </c>
      <c r="M514" s="67" t="s">
        <v>32</v>
      </c>
      <c r="N514" s="36"/>
      <c r="O514" s="36" t="s">
        <v>34</v>
      </c>
      <c r="P514" s="36" t="s">
        <v>35</v>
      </c>
      <c r="Q514" s="68" t="s">
        <v>36</v>
      </c>
      <c r="R514" s="36" t="s">
        <v>1258</v>
      </c>
      <c r="S514" s="75" t="s">
        <v>1258</v>
      </c>
      <c r="T514" s="36"/>
      <c r="U514" s="36"/>
      <c r="V514" s="75"/>
      <c r="W514" s="90"/>
    </row>
    <row r="515" spans="2:23" ht="12.95" customHeight="1">
      <c r="B515" s="526" t="s">
        <v>1259</v>
      </c>
      <c r="C515" s="99" t="s">
        <v>1260</v>
      </c>
      <c r="D515" s="87" t="s">
        <v>992</v>
      </c>
      <c r="E515" s="81" t="str">
        <f t="shared" si="51"/>
        <v>Modified Rankin Scale (mRS)</v>
      </c>
      <c r="F515" s="81" t="s">
        <v>2</v>
      </c>
      <c r="G515" s="81" t="s">
        <v>424</v>
      </c>
      <c r="H515" s="81" t="s">
        <v>7</v>
      </c>
      <c r="I515" s="86" t="s">
        <v>1261</v>
      </c>
      <c r="J515" s="261" t="str">
        <f t="shared" si="50"/>
        <v>OLS</v>
      </c>
      <c r="K515" s="93" t="s">
        <v>30</v>
      </c>
      <c r="L515" s="93"/>
      <c r="M515" s="93"/>
      <c r="N515" s="44"/>
      <c r="O515" s="44"/>
      <c r="P515" s="44"/>
      <c r="Q515" s="94"/>
      <c r="R515" s="94"/>
      <c r="S515" s="94"/>
      <c r="T515" s="44"/>
      <c r="U515" s="44"/>
      <c r="V515" s="44"/>
      <c r="W515" s="516"/>
    </row>
    <row r="516" spans="2:23" ht="39" customHeight="1" thickBot="1">
      <c r="B516" s="527"/>
      <c r="C516" s="112" t="s">
        <v>1260</v>
      </c>
      <c r="D516" s="116" t="s">
        <v>1262</v>
      </c>
      <c r="E516" s="198" t="str">
        <f t="shared" si="51"/>
        <v>Modified Rankin Scale (mRS), Barthel Index and Zung Depression</v>
      </c>
      <c r="F516" s="198" t="s">
        <v>2</v>
      </c>
      <c r="G516" s="198" t="s">
        <v>424</v>
      </c>
      <c r="H516" s="198" t="s">
        <v>7</v>
      </c>
      <c r="I516" s="183" t="s">
        <v>1261</v>
      </c>
      <c r="J516" s="264" t="str">
        <f t="shared" si="50"/>
        <v>OLS</v>
      </c>
      <c r="K516" s="116" t="s">
        <v>30</v>
      </c>
      <c r="L516" s="116"/>
      <c r="M516" s="116"/>
      <c r="N516" s="138"/>
      <c r="O516" s="138"/>
      <c r="P516" s="138"/>
      <c r="Q516" s="211"/>
      <c r="R516" s="211"/>
      <c r="S516" s="211"/>
      <c r="T516" s="138"/>
      <c r="U516" s="138"/>
      <c r="V516" s="138"/>
      <c r="W516" s="517"/>
    </row>
    <row r="517" spans="2:23" ht="65.099999999999994" customHeight="1" thickBot="1">
      <c r="B517" s="73" t="s">
        <v>1263</v>
      </c>
      <c r="C517" s="70" t="s">
        <v>1264</v>
      </c>
      <c r="D517" s="67" t="s">
        <v>1265</v>
      </c>
      <c r="E517" s="111" t="str">
        <f t="shared" si="51"/>
        <v>Seattle Angina Questionnaire (SAQ)</v>
      </c>
      <c r="F517" s="72" t="s">
        <v>2</v>
      </c>
      <c r="G517" s="72" t="s">
        <v>777</v>
      </c>
      <c r="H517" s="72" t="s">
        <v>7</v>
      </c>
      <c r="I517" s="119">
        <v>1555</v>
      </c>
      <c r="J517" s="197" t="str">
        <f t="shared" si="50"/>
        <v>OLS; Tobit</v>
      </c>
      <c r="K517" s="67" t="s">
        <v>30</v>
      </c>
      <c r="L517" s="67"/>
      <c r="M517" s="67"/>
      <c r="N517" s="36"/>
      <c r="O517" s="36"/>
      <c r="P517" s="68" t="s">
        <v>35</v>
      </c>
      <c r="Q517" s="68"/>
      <c r="R517" s="68"/>
      <c r="S517" s="68"/>
      <c r="T517" s="36"/>
      <c r="U517" s="36"/>
      <c r="V517" s="36"/>
      <c r="W517" s="69" t="s">
        <v>1266</v>
      </c>
    </row>
    <row r="518" spans="2:23" ht="65.099999999999994" customHeight="1" thickBot="1">
      <c r="B518" s="73" t="s">
        <v>1267</v>
      </c>
      <c r="C518" s="110" t="s">
        <v>1268</v>
      </c>
      <c r="D518" s="149" t="s">
        <v>1269</v>
      </c>
      <c r="E518" s="72" t="str">
        <f t="shared" si="51"/>
        <v>Quality of Life in Epilepsy-Patients-Weighted 31p (QOLIE-31P)</v>
      </c>
      <c r="F518" s="72" t="s">
        <v>44</v>
      </c>
      <c r="G518" s="72" t="s">
        <v>1270</v>
      </c>
      <c r="H518" s="72" t="s">
        <v>82</v>
      </c>
      <c r="I518" s="119" t="s">
        <v>1271</v>
      </c>
      <c r="J518" s="197" t="str">
        <f t="shared" si="50"/>
        <v>OLS; CLAD</v>
      </c>
      <c r="K518" s="149" t="s">
        <v>30</v>
      </c>
      <c r="L518" s="149"/>
      <c r="M518" s="149"/>
      <c r="N518" s="136"/>
      <c r="O518" s="146" t="s">
        <v>34</v>
      </c>
      <c r="P518" s="146"/>
      <c r="Q518" s="146"/>
      <c r="R518" s="146"/>
      <c r="S518" s="146"/>
      <c r="T518" s="136"/>
      <c r="U518" s="136"/>
      <c r="V518" s="136"/>
      <c r="W518" s="69"/>
    </row>
    <row r="519" spans="2:23" ht="26.1" customHeight="1">
      <c r="B519" s="510" t="s">
        <v>1272</v>
      </c>
      <c r="C519" s="71" t="s">
        <v>1273</v>
      </c>
      <c r="D519" s="87" t="s">
        <v>1274</v>
      </c>
      <c r="E519" s="518" t="str">
        <f t="shared" si="51"/>
        <v>OM8-30 (disease-specific otitis media instrument)</v>
      </c>
      <c r="F519" s="111" t="s">
        <v>2</v>
      </c>
      <c r="G519" s="111" t="s">
        <v>1275</v>
      </c>
      <c r="H519" s="111" t="s">
        <v>69</v>
      </c>
      <c r="I519" s="164">
        <v>212</v>
      </c>
      <c r="J519" s="171" t="str">
        <f t="shared" si="50"/>
        <v>OLS</v>
      </c>
      <c r="K519" s="87" t="s">
        <v>30</v>
      </c>
      <c r="L519" s="87"/>
      <c r="M519" s="87"/>
      <c r="N519" s="34"/>
      <c r="O519" s="34"/>
      <c r="P519" s="34"/>
      <c r="Q519" s="34"/>
      <c r="R519" s="34"/>
      <c r="S519" s="34"/>
      <c r="T519" s="34"/>
      <c r="U519" s="127" t="s">
        <v>1276</v>
      </c>
      <c r="V519" s="127" t="s">
        <v>1276</v>
      </c>
      <c r="W519" s="128" t="s">
        <v>1277</v>
      </c>
    </row>
    <row r="520" spans="2:23" ht="39" customHeight="1">
      <c r="B520" s="511"/>
      <c r="C520" s="239" t="s">
        <v>1273</v>
      </c>
      <c r="D520" s="93" t="s">
        <v>1274</v>
      </c>
      <c r="E520" s="538"/>
      <c r="F520" s="81" t="s">
        <v>4</v>
      </c>
      <c r="G520" s="81" t="s">
        <v>1275</v>
      </c>
      <c r="H520" s="81" t="s">
        <v>69</v>
      </c>
      <c r="I520" s="86">
        <v>218</v>
      </c>
      <c r="J520" s="261" t="str">
        <f t="shared" si="50"/>
        <v>OLS; GLM; 2-part</v>
      </c>
      <c r="K520" s="93" t="s">
        <v>30</v>
      </c>
      <c r="L520" s="93" t="s">
        <v>31</v>
      </c>
      <c r="M520" s="93"/>
      <c r="N520" s="94" t="s">
        <v>33</v>
      </c>
      <c r="O520" s="94"/>
      <c r="P520" s="94"/>
      <c r="Q520" s="44"/>
      <c r="R520" s="44"/>
      <c r="S520" s="44"/>
      <c r="T520" s="44"/>
      <c r="U520" s="602" t="s">
        <v>1278</v>
      </c>
      <c r="V520" s="602" t="s">
        <v>1278</v>
      </c>
      <c r="W520" s="531" t="s">
        <v>1279</v>
      </c>
    </row>
    <row r="521" spans="2:23" ht="39" customHeight="1" thickBot="1">
      <c r="B521" s="512"/>
      <c r="C521" s="76" t="s">
        <v>1273</v>
      </c>
      <c r="D521" s="116" t="s">
        <v>1274</v>
      </c>
      <c r="E521" s="519"/>
      <c r="F521" s="198" t="s">
        <v>6</v>
      </c>
      <c r="G521" s="198" t="s">
        <v>1275</v>
      </c>
      <c r="H521" s="198" t="s">
        <v>69</v>
      </c>
      <c r="I521" s="183">
        <v>205</v>
      </c>
      <c r="J521" s="264" t="str">
        <f t="shared" si="50"/>
        <v>OLS; GLM; 2-part</v>
      </c>
      <c r="K521" s="116" t="s">
        <v>30</v>
      </c>
      <c r="L521" s="116" t="s">
        <v>31</v>
      </c>
      <c r="M521" s="116"/>
      <c r="N521" s="94" t="s">
        <v>33</v>
      </c>
      <c r="O521" s="211"/>
      <c r="P521" s="211"/>
      <c r="Q521" s="138"/>
      <c r="R521" s="138"/>
      <c r="S521" s="138"/>
      <c r="T521" s="138"/>
      <c r="U521" s="603"/>
      <c r="V521" s="603"/>
      <c r="W521" s="512"/>
    </row>
    <row r="522" spans="2:23" ht="39" customHeight="1" thickBot="1">
      <c r="B522" s="233" t="s">
        <v>1280</v>
      </c>
      <c r="C522" s="104" t="s">
        <v>1281</v>
      </c>
      <c r="D522" s="117" t="s">
        <v>105</v>
      </c>
      <c r="E522" s="79" t="s">
        <v>105</v>
      </c>
      <c r="F522" s="72" t="s">
        <v>44</v>
      </c>
      <c r="G522" s="79" t="s">
        <v>1282</v>
      </c>
      <c r="H522" s="79" t="s">
        <v>3</v>
      </c>
      <c r="I522" s="165">
        <v>71</v>
      </c>
      <c r="J522" s="220" t="s">
        <v>1283</v>
      </c>
      <c r="K522" s="117" t="s">
        <v>30</v>
      </c>
      <c r="L522" s="117"/>
      <c r="M522" s="117"/>
      <c r="N522" s="94"/>
      <c r="O522" s="125"/>
      <c r="P522" s="125"/>
      <c r="Q522" s="137"/>
      <c r="R522" s="137"/>
      <c r="S522" s="137" t="s">
        <v>1284</v>
      </c>
      <c r="T522" s="137"/>
      <c r="U522" s="381"/>
      <c r="V522" s="381"/>
      <c r="W522" s="233"/>
    </row>
    <row r="523" spans="2:23" ht="25.5" customHeight="1">
      <c r="B523" s="510" t="s">
        <v>1285</v>
      </c>
      <c r="C523" s="74" t="s">
        <v>1286</v>
      </c>
      <c r="D523" s="87" t="s">
        <v>72</v>
      </c>
      <c r="E523" s="518" t="str">
        <f>D523</f>
        <v>Health Assessment Questionnaire (HAQ)</v>
      </c>
      <c r="F523" s="111" t="s">
        <v>2</v>
      </c>
      <c r="G523" s="111" t="s">
        <v>73</v>
      </c>
      <c r="H523" s="111" t="s">
        <v>54</v>
      </c>
      <c r="I523" s="164">
        <v>10895</v>
      </c>
      <c r="J523" s="171" t="str">
        <f t="shared" si="50"/>
        <v>OLS; fractional polynomial regression</v>
      </c>
      <c r="K523" s="87" t="s">
        <v>30</v>
      </c>
      <c r="L523" s="87"/>
      <c r="M523" s="87"/>
      <c r="N523" s="34"/>
      <c r="O523" s="34"/>
      <c r="P523" s="34"/>
      <c r="Q523" s="34"/>
      <c r="R523" s="34"/>
      <c r="S523" s="127" t="s">
        <v>1287</v>
      </c>
      <c r="T523" s="34"/>
      <c r="U523" s="34"/>
      <c r="V523" s="34"/>
      <c r="W523" s="515"/>
    </row>
    <row r="524" spans="2:23" ht="26.1" customHeight="1" thickBot="1">
      <c r="B524" s="512"/>
      <c r="C524" s="221" t="s">
        <v>1286</v>
      </c>
      <c r="D524" s="116" t="s">
        <v>72</v>
      </c>
      <c r="E524" s="519"/>
      <c r="F524" s="198" t="s">
        <v>8</v>
      </c>
      <c r="G524" s="198" t="s">
        <v>73</v>
      </c>
      <c r="H524" s="198" t="s">
        <v>54</v>
      </c>
      <c r="I524" s="183">
        <v>10895</v>
      </c>
      <c r="J524" s="264" t="str">
        <f t="shared" ref="J524:J537" si="53">CONCATENATE(IF(K524="","",CONCATENATE(K524,IF(COUNTA(K524:S524)=COUNTA(K524),"","; "))),IF(L524="","",CONCATENATE(L524,IF(COUNTA(K524:S524)=COUNTA(K524:L524),"","; "))),IF(M524="","",CONCATENATE(M524,IF(COUNTA(K524:S524)=COUNTA(K524:M524),"","; "))),IF(N524="","",CONCATENATE(N524,IF(COUNTA(K524:S524)=COUNTA(K524:N524),"","; "))),IF(O524="","",CONCATENATE(O524,IF(COUNTA(K524:S524)=COUNTA(K524:O524),"","; "))),IF(P524="","",CONCATENATE(P524,IF(COUNTA(K524:S524)=COUNTA(K524:P524),"","; "))),IF(Q524="","",CONCATENATE(Q524,IF(COUNTA(K524:S524)=COUNTA(K524:Q524),"","; "))),IF(S524="","",S524))</f>
        <v>OLS; fractional polynomial regression</v>
      </c>
      <c r="K524" s="116" t="s">
        <v>30</v>
      </c>
      <c r="L524" s="116"/>
      <c r="M524" s="116"/>
      <c r="N524" s="138"/>
      <c r="O524" s="138"/>
      <c r="P524" s="138"/>
      <c r="Q524" s="138"/>
      <c r="R524" s="138"/>
      <c r="S524" s="211" t="s">
        <v>1287</v>
      </c>
      <c r="T524" s="138"/>
      <c r="U524" s="138"/>
      <c r="V524" s="138"/>
      <c r="W524" s="517"/>
    </row>
    <row r="525" spans="2:23" ht="51.95" customHeight="1" thickBot="1">
      <c r="B525" s="69" t="s">
        <v>1288</v>
      </c>
      <c r="C525" s="235" t="s">
        <v>1289</v>
      </c>
      <c r="D525" s="117" t="s">
        <v>1290</v>
      </c>
      <c r="E525" s="72" t="str">
        <f>D525</f>
        <v>Refined Scoliosis Research Society 22-item (SRS-22r)</v>
      </c>
      <c r="F525" s="72" t="s">
        <v>44</v>
      </c>
      <c r="G525" s="72" t="s">
        <v>1291</v>
      </c>
      <c r="H525" s="72" t="s">
        <v>54</v>
      </c>
      <c r="I525" s="119">
        <v>227</v>
      </c>
      <c r="J525" s="197" t="str">
        <f t="shared" si="53"/>
        <v>OLS</v>
      </c>
      <c r="K525" s="117" t="s">
        <v>30</v>
      </c>
      <c r="L525" s="117"/>
      <c r="M525" s="117"/>
      <c r="N525" s="137"/>
      <c r="O525" s="137"/>
      <c r="P525" s="137"/>
      <c r="Q525" s="137"/>
      <c r="R525" s="137"/>
      <c r="S525" s="125"/>
      <c r="T525" s="137"/>
      <c r="U525" s="137"/>
      <c r="V525" s="137"/>
      <c r="W525" s="185"/>
    </row>
    <row r="526" spans="2:23" ht="39" customHeight="1" thickBot="1">
      <c r="B526" s="69" t="s">
        <v>1292</v>
      </c>
      <c r="C526" s="182" t="s">
        <v>1293</v>
      </c>
      <c r="D526" s="67" t="s">
        <v>105</v>
      </c>
      <c r="E526" s="72" t="s">
        <v>105</v>
      </c>
      <c r="F526" s="72" t="s">
        <v>2</v>
      </c>
      <c r="G526" s="72" t="s">
        <v>5</v>
      </c>
      <c r="H526" s="72" t="s">
        <v>5</v>
      </c>
      <c r="I526" s="119">
        <v>3203</v>
      </c>
      <c r="J526" s="197" t="str">
        <f t="shared" si="53"/>
        <v>OLS; GLM; 2-part; response mapping; ALDVMM</v>
      </c>
      <c r="K526" s="67" t="s">
        <v>30</v>
      </c>
      <c r="L526" s="67" t="s">
        <v>31</v>
      </c>
      <c r="M526" s="67"/>
      <c r="N526" s="36" t="s">
        <v>33</v>
      </c>
      <c r="O526" s="36"/>
      <c r="P526" s="36"/>
      <c r="Q526" s="36" t="s">
        <v>36</v>
      </c>
      <c r="R526" s="36"/>
      <c r="S526" s="68" t="s">
        <v>46</v>
      </c>
      <c r="T526" s="36"/>
      <c r="U526" s="36"/>
      <c r="V526" s="36" t="s">
        <v>1294</v>
      </c>
      <c r="W526" s="185"/>
    </row>
    <row r="527" spans="2:23" ht="39" customHeight="1">
      <c r="B527" s="526" t="s">
        <v>1295</v>
      </c>
      <c r="C527" s="99" t="s">
        <v>1296</v>
      </c>
      <c r="D527" s="87" t="s">
        <v>357</v>
      </c>
      <c r="E527" s="111" t="str">
        <f>D527</f>
        <v>Functional Assessment of Cancer Therapy - Prostate (FACT-P)</v>
      </c>
      <c r="F527" s="111" t="s">
        <v>2</v>
      </c>
      <c r="G527" s="111" t="s">
        <v>358</v>
      </c>
      <c r="H527" s="111" t="s">
        <v>5</v>
      </c>
      <c r="I527" s="164">
        <v>276</v>
      </c>
      <c r="J527" s="171" t="str">
        <f t="shared" si="53"/>
        <v>OLS; 2-part; median regression</v>
      </c>
      <c r="K527" s="87" t="s">
        <v>30</v>
      </c>
      <c r="L527" s="87"/>
      <c r="M527" s="87"/>
      <c r="N527" s="34" t="s">
        <v>33</v>
      </c>
      <c r="O527" s="34"/>
      <c r="P527" s="34"/>
      <c r="Q527" s="127"/>
      <c r="R527" s="127"/>
      <c r="S527" s="127" t="s">
        <v>1297</v>
      </c>
      <c r="T527" s="34"/>
      <c r="U527" s="34" t="s">
        <v>1298</v>
      </c>
      <c r="V527" s="34" t="s">
        <v>1298</v>
      </c>
      <c r="W527" s="510" t="s">
        <v>1299</v>
      </c>
    </row>
    <row r="528" spans="2:23" ht="51.95" customHeight="1" thickBot="1">
      <c r="B528" s="527"/>
      <c r="C528" s="112" t="s">
        <v>1296</v>
      </c>
      <c r="D528" s="116" t="s">
        <v>1300</v>
      </c>
      <c r="E528" s="198" t="str">
        <f>D528</f>
        <v>Functional Assessment of Cancer Therapy - Prostate (FACT-P) and EORTC QLQ-C30</v>
      </c>
      <c r="F528" s="198" t="s">
        <v>2</v>
      </c>
      <c r="G528" s="198" t="s">
        <v>358</v>
      </c>
      <c r="H528" s="198" t="s">
        <v>5</v>
      </c>
      <c r="I528" s="183">
        <v>276</v>
      </c>
      <c r="J528" s="264" t="str">
        <f t="shared" si="53"/>
        <v>OLS; 2-part; median regression</v>
      </c>
      <c r="K528" s="116" t="s">
        <v>30</v>
      </c>
      <c r="L528" s="116"/>
      <c r="M528" s="116"/>
      <c r="N528" s="138" t="s">
        <v>33</v>
      </c>
      <c r="O528" s="138"/>
      <c r="P528" s="138"/>
      <c r="Q528" s="211"/>
      <c r="R528" s="211"/>
      <c r="S528" s="211" t="s">
        <v>1297</v>
      </c>
      <c r="T528" s="138"/>
      <c r="U528" s="138" t="s">
        <v>1298</v>
      </c>
      <c r="V528" s="138" t="s">
        <v>1298</v>
      </c>
      <c r="W528" s="512"/>
    </row>
    <row r="529" spans="1:23" ht="51.95" customHeight="1" thickBot="1">
      <c r="B529" s="69" t="s">
        <v>1301</v>
      </c>
      <c r="C529" s="70" t="s">
        <v>1302</v>
      </c>
      <c r="D529" s="67" t="s">
        <v>155</v>
      </c>
      <c r="E529" s="111" t="str">
        <f>D529</f>
        <v>Western Ontario and McMaster Universities Osteoarthritis Index (WOMAC)</v>
      </c>
      <c r="F529" s="72" t="s">
        <v>2</v>
      </c>
      <c r="G529" s="72" t="s">
        <v>815</v>
      </c>
      <c r="H529" s="72" t="s">
        <v>54</v>
      </c>
      <c r="I529" s="119">
        <v>258</v>
      </c>
      <c r="J529" s="197" t="str">
        <f t="shared" si="53"/>
        <v>OLS; CLAD</v>
      </c>
      <c r="K529" s="67" t="s">
        <v>30</v>
      </c>
      <c r="L529" s="67"/>
      <c r="M529" s="67"/>
      <c r="N529" s="36"/>
      <c r="O529" s="68" t="s">
        <v>34</v>
      </c>
      <c r="P529" s="36"/>
      <c r="Q529" s="36"/>
      <c r="R529" s="36"/>
      <c r="S529" s="36"/>
      <c r="T529" s="36"/>
      <c r="U529" s="36"/>
      <c r="V529" s="66" t="s">
        <v>1303</v>
      </c>
      <c r="W529" s="143" t="s">
        <v>1304</v>
      </c>
    </row>
    <row r="530" spans="1:23" ht="51.95" customHeight="1" thickBot="1">
      <c r="A530" s="431"/>
      <c r="B530" s="69" t="s">
        <v>1305</v>
      </c>
      <c r="C530" s="70" t="s">
        <v>1306</v>
      </c>
      <c r="D530" s="67" t="s">
        <v>105</v>
      </c>
      <c r="E530" s="72" t="str">
        <f>D530</f>
        <v>EORTC QLQ-C30</v>
      </c>
      <c r="F530" s="72" t="s">
        <v>44</v>
      </c>
      <c r="G530" s="72" t="s">
        <v>1307</v>
      </c>
      <c r="H530" s="72" t="s">
        <v>5</v>
      </c>
      <c r="I530" s="119">
        <v>2222</v>
      </c>
      <c r="J530" s="197" t="str">
        <f t="shared" si="53"/>
        <v>OLS; Tobit; beta-based mixture model, ALDVMM</v>
      </c>
      <c r="K530" s="67" t="s">
        <v>30</v>
      </c>
      <c r="L530" s="67"/>
      <c r="M530" s="67"/>
      <c r="N530" s="36"/>
      <c r="O530" s="68"/>
      <c r="P530" s="68" t="s">
        <v>35</v>
      </c>
      <c r="Q530" s="36"/>
      <c r="R530" s="36"/>
      <c r="S530" s="68" t="s">
        <v>1308</v>
      </c>
      <c r="T530" s="36"/>
      <c r="U530" s="36"/>
      <c r="V530" s="66"/>
      <c r="W530" s="143"/>
    </row>
    <row r="531" spans="1:23" ht="51.95" customHeight="1" thickBot="1">
      <c r="B531" s="69" t="s">
        <v>1309</v>
      </c>
      <c r="C531" s="70" t="s">
        <v>1310</v>
      </c>
      <c r="D531" s="67" t="s">
        <v>8</v>
      </c>
      <c r="E531" s="72" t="s">
        <v>8</v>
      </c>
      <c r="F531" s="72" t="s">
        <v>44</v>
      </c>
      <c r="G531" s="72" t="s">
        <v>55</v>
      </c>
      <c r="H531" s="72"/>
      <c r="I531" s="119">
        <v>3320</v>
      </c>
      <c r="J531" s="197" t="s">
        <v>1311</v>
      </c>
      <c r="K531" s="67" t="s">
        <v>30</v>
      </c>
      <c r="L531" s="67" t="s">
        <v>31</v>
      </c>
      <c r="M531" s="67"/>
      <c r="N531" s="36"/>
      <c r="O531" s="68"/>
      <c r="P531" s="45" t="s">
        <v>35</v>
      </c>
      <c r="Q531" s="36"/>
      <c r="R531" s="36"/>
      <c r="S531" s="45" t="s">
        <v>1312</v>
      </c>
      <c r="T531" s="36"/>
      <c r="U531" s="36"/>
      <c r="V531" s="108"/>
      <c r="W531" s="69"/>
    </row>
    <row r="532" spans="1:23" ht="75" customHeight="1" thickBot="1">
      <c r="A532" s="431"/>
      <c r="B532" s="69" t="s">
        <v>1313</v>
      </c>
      <c r="C532" s="70" t="s">
        <v>1314</v>
      </c>
      <c r="D532" s="67" t="s">
        <v>1315</v>
      </c>
      <c r="E532" s="158" t="str">
        <f>D532</f>
        <v>Haem-A-QoL</v>
      </c>
      <c r="F532" s="72" t="s">
        <v>44</v>
      </c>
      <c r="G532" s="72" t="s">
        <v>1316</v>
      </c>
      <c r="H532" s="72" t="s">
        <v>3</v>
      </c>
      <c r="I532" s="119">
        <v>862</v>
      </c>
      <c r="J532" s="197" t="str">
        <f t="shared" si="53"/>
        <v>OLS; GLM; 2-part; CLAD; Tobit; mixture beta regression model (BM), ALDVMM, robust MM-estimator model (MM)</v>
      </c>
      <c r="K532" s="67" t="s">
        <v>30</v>
      </c>
      <c r="L532" s="67" t="s">
        <v>31</v>
      </c>
      <c r="M532" s="67"/>
      <c r="N532" s="36" t="s">
        <v>33</v>
      </c>
      <c r="O532" s="68" t="s">
        <v>34</v>
      </c>
      <c r="P532" s="68" t="s">
        <v>35</v>
      </c>
      <c r="Q532" s="36"/>
      <c r="R532" s="36"/>
      <c r="S532" s="68" t="s">
        <v>1317</v>
      </c>
      <c r="T532" s="36"/>
      <c r="U532" s="36"/>
      <c r="V532" s="66"/>
      <c r="W532" s="143"/>
    </row>
    <row r="533" spans="1:23" ht="51.95" customHeight="1" thickBot="1">
      <c r="B533" s="69" t="s">
        <v>1318</v>
      </c>
      <c r="C533" s="70" t="s">
        <v>1319</v>
      </c>
      <c r="D533" s="67" t="s">
        <v>1320</v>
      </c>
      <c r="E533" s="72" t="s">
        <v>1320</v>
      </c>
      <c r="F533" s="72" t="s">
        <v>2</v>
      </c>
      <c r="G533" s="72" t="s">
        <v>1321</v>
      </c>
      <c r="H533" s="72" t="s">
        <v>77</v>
      </c>
      <c r="I533" s="119">
        <v>1378</v>
      </c>
      <c r="J533" s="197" t="str">
        <f t="shared" si="53"/>
        <v>OLS; 2-part; response mapping; ALDVMM</v>
      </c>
      <c r="K533" s="67" t="s">
        <v>30</v>
      </c>
      <c r="L533" s="67"/>
      <c r="M533" s="67"/>
      <c r="N533" s="36" t="s">
        <v>33</v>
      </c>
      <c r="O533" s="68"/>
      <c r="P533" s="36"/>
      <c r="Q533" s="36" t="s">
        <v>36</v>
      </c>
      <c r="R533" s="36"/>
      <c r="S533" s="36" t="s">
        <v>46</v>
      </c>
      <c r="T533" s="36"/>
      <c r="U533" s="36"/>
      <c r="V533" s="66"/>
      <c r="W533" s="143"/>
    </row>
    <row r="534" spans="1:23" ht="39" customHeight="1" thickBot="1">
      <c r="B534" s="73" t="s">
        <v>1322</v>
      </c>
      <c r="C534" s="70" t="s">
        <v>1323</v>
      </c>
      <c r="D534" s="67" t="s">
        <v>631</v>
      </c>
      <c r="E534" s="111" t="str">
        <f>D534</f>
        <v>39-item Parkinson’s Disease Questionnaire (PDQ-39)</v>
      </c>
      <c r="F534" s="72" t="s">
        <v>2</v>
      </c>
      <c r="G534" s="72" t="s">
        <v>292</v>
      </c>
      <c r="H534" s="72" t="s">
        <v>82</v>
      </c>
      <c r="I534" s="119">
        <v>80</v>
      </c>
      <c r="J534" s="197" t="str">
        <f t="shared" si="53"/>
        <v>OLS; response mapping</v>
      </c>
      <c r="K534" s="67" t="s">
        <v>30</v>
      </c>
      <c r="L534" s="67"/>
      <c r="M534" s="67"/>
      <c r="N534" s="36"/>
      <c r="O534" s="36"/>
      <c r="P534" s="36"/>
      <c r="Q534" s="68" t="s">
        <v>36</v>
      </c>
      <c r="R534" s="68"/>
      <c r="S534" s="36"/>
      <c r="T534" s="68" t="s">
        <v>828</v>
      </c>
      <c r="U534" s="68"/>
      <c r="V534" s="68"/>
      <c r="W534" s="69"/>
    </row>
    <row r="535" spans="1:23" ht="26.1" customHeight="1" thickBot="1">
      <c r="B535" s="526" t="s">
        <v>1324</v>
      </c>
      <c r="C535" s="70" t="s">
        <v>1325</v>
      </c>
      <c r="D535" s="67" t="s">
        <v>1326</v>
      </c>
      <c r="E535" s="289" t="str">
        <f>D535</f>
        <v>QLQ-C30</v>
      </c>
      <c r="F535" s="111" t="s">
        <v>44</v>
      </c>
      <c r="G535" s="111" t="s">
        <v>1327</v>
      </c>
      <c r="H535" s="290" t="s">
        <v>5</v>
      </c>
      <c r="I535" s="164">
        <v>668</v>
      </c>
      <c r="J535" s="171" t="str">
        <f t="shared" si="53"/>
        <v>OLS; CLAD</v>
      </c>
      <c r="K535" s="67" t="s">
        <v>30</v>
      </c>
      <c r="L535" s="67"/>
      <c r="M535" s="67"/>
      <c r="N535" s="36"/>
      <c r="O535" s="36" t="s">
        <v>34</v>
      </c>
      <c r="P535" s="36"/>
      <c r="Q535" s="68"/>
      <c r="R535" s="68"/>
      <c r="S535" s="36"/>
      <c r="T535" s="68"/>
      <c r="U535" s="291"/>
      <c r="V535" s="291"/>
      <c r="W535" s="518"/>
    </row>
    <row r="536" spans="1:23" ht="26.1" customHeight="1" thickBot="1">
      <c r="B536" s="527"/>
      <c r="C536" s="70" t="s">
        <v>1325</v>
      </c>
      <c r="D536" s="67" t="s">
        <v>1326</v>
      </c>
      <c r="E536" s="250" t="str">
        <f>D536</f>
        <v>QLQ-C30</v>
      </c>
      <c r="F536" s="198" t="s">
        <v>8</v>
      </c>
      <c r="G536" s="198" t="s">
        <v>1327</v>
      </c>
      <c r="H536" s="250" t="s">
        <v>5</v>
      </c>
      <c r="I536" s="183">
        <v>668</v>
      </c>
      <c r="J536" s="264" t="str">
        <f t="shared" si="53"/>
        <v>OLS; CLAD</v>
      </c>
      <c r="K536" s="67" t="s">
        <v>30</v>
      </c>
      <c r="L536" s="67"/>
      <c r="M536" s="67"/>
      <c r="N536" s="36"/>
      <c r="O536" s="36" t="s">
        <v>34</v>
      </c>
      <c r="P536" s="36"/>
      <c r="Q536" s="68"/>
      <c r="R536" s="68"/>
      <c r="S536" s="36"/>
      <c r="T536" s="68"/>
      <c r="U536" s="291"/>
      <c r="V536" s="291"/>
      <c r="W536" s="519"/>
    </row>
    <row r="537" spans="1:23" ht="51.95" customHeight="1" thickBot="1">
      <c r="B537" s="73" t="s">
        <v>1328</v>
      </c>
      <c r="C537" s="70" t="s">
        <v>1329</v>
      </c>
      <c r="D537" s="67" t="s">
        <v>1330</v>
      </c>
      <c r="E537" s="72" t="str">
        <f>D537</f>
        <v>Chronic obstructive pulmonary disease (COPD) assessment test (CAT)</v>
      </c>
      <c r="F537" s="72" t="s">
        <v>2</v>
      </c>
      <c r="G537" s="72" t="s">
        <v>755</v>
      </c>
      <c r="H537" s="72" t="s">
        <v>63</v>
      </c>
      <c r="I537" s="119">
        <v>323</v>
      </c>
      <c r="J537" s="197" t="str">
        <f t="shared" si="53"/>
        <v>OLS; GEE; response mapping; Mean Rank Method (MRM) models</v>
      </c>
      <c r="K537" s="67" t="s">
        <v>30</v>
      </c>
      <c r="L537" s="67"/>
      <c r="M537" s="67" t="s">
        <v>32</v>
      </c>
      <c r="N537" s="36"/>
      <c r="O537" s="36"/>
      <c r="P537" s="36"/>
      <c r="Q537" s="68" t="s">
        <v>36</v>
      </c>
      <c r="R537" s="68"/>
      <c r="S537" s="68" t="s">
        <v>1331</v>
      </c>
      <c r="T537" s="68"/>
      <c r="U537" s="291"/>
      <c r="V537" s="291"/>
      <c r="W537" s="69"/>
    </row>
    <row r="538" spans="1:23" ht="51.95" customHeight="1">
      <c r="B538" s="609" t="s">
        <v>1332</v>
      </c>
      <c r="C538" s="609"/>
      <c r="D538" s="609"/>
      <c r="E538" s="609"/>
      <c r="F538" s="609"/>
      <c r="G538" s="609"/>
      <c r="H538" s="609"/>
      <c r="I538" s="609"/>
      <c r="J538" s="609"/>
      <c r="K538" s="610"/>
      <c r="L538" s="610"/>
      <c r="M538" s="610"/>
      <c r="N538" s="610"/>
      <c r="O538" s="610"/>
      <c r="P538" s="610"/>
      <c r="Q538" s="610"/>
      <c r="R538" s="610"/>
      <c r="S538" s="610"/>
      <c r="T538" s="610"/>
      <c r="U538" s="610"/>
      <c r="V538" s="610"/>
      <c r="W538" s="610"/>
    </row>
    <row r="539" spans="1:23" ht="26.1" customHeight="1">
      <c r="B539" s="608" t="s">
        <v>1333</v>
      </c>
      <c r="C539" s="608"/>
      <c r="D539" s="608"/>
      <c r="E539" s="608"/>
      <c r="F539" s="608"/>
      <c r="G539" s="608"/>
      <c r="H539" s="608"/>
      <c r="I539" s="608"/>
      <c r="J539" s="608"/>
      <c r="K539" s="608"/>
      <c r="L539" s="608"/>
      <c r="M539" s="608"/>
      <c r="N539" s="608"/>
      <c r="O539" s="608"/>
      <c r="P539" s="608"/>
      <c r="Q539" s="608"/>
      <c r="R539" s="608"/>
      <c r="S539" s="608"/>
      <c r="T539" s="608"/>
      <c r="U539" s="608"/>
      <c r="V539" s="608"/>
      <c r="W539" s="608"/>
    </row>
    <row r="540" spans="1:23" ht="26.1" customHeight="1">
      <c r="B540" s="608" t="s">
        <v>1334</v>
      </c>
      <c r="C540" s="608"/>
      <c r="D540" s="608"/>
      <c r="E540" s="608"/>
      <c r="F540" s="608"/>
      <c r="G540" s="608"/>
      <c r="H540" s="608"/>
      <c r="I540" s="608"/>
      <c r="J540" s="608"/>
      <c r="K540" s="608"/>
      <c r="L540" s="608"/>
      <c r="M540" s="608"/>
      <c r="N540" s="608"/>
      <c r="O540" s="608"/>
      <c r="P540" s="608"/>
      <c r="Q540" s="608"/>
      <c r="R540" s="608"/>
      <c r="S540" s="608"/>
      <c r="T540" s="608"/>
      <c r="U540" s="608"/>
      <c r="V540" s="608"/>
      <c r="W540" s="608"/>
    </row>
    <row r="541" spans="1:23" ht="26.1" customHeight="1">
      <c r="B541" s="608" t="s">
        <v>1335</v>
      </c>
      <c r="C541" s="608"/>
      <c r="D541" s="608"/>
      <c r="E541" s="608"/>
      <c r="F541" s="608"/>
      <c r="G541" s="608"/>
      <c r="H541" s="608"/>
      <c r="I541" s="608"/>
      <c r="J541" s="608"/>
      <c r="K541" s="608"/>
      <c r="L541" s="608"/>
      <c r="M541" s="608"/>
      <c r="N541" s="608"/>
      <c r="O541" s="608"/>
      <c r="P541" s="608"/>
      <c r="Q541" s="608"/>
      <c r="R541" s="608"/>
      <c r="S541" s="608"/>
      <c r="T541" s="608"/>
      <c r="U541" s="608"/>
      <c r="V541" s="608"/>
      <c r="W541" s="608"/>
    </row>
    <row r="542" spans="1:23" ht="65.099999999999994" customHeight="1">
      <c r="B542" s="607" t="s">
        <v>1336</v>
      </c>
      <c r="C542" s="607"/>
      <c r="D542" s="607"/>
      <c r="E542" s="607"/>
      <c r="F542" s="607"/>
      <c r="G542" s="607"/>
      <c r="H542" s="607"/>
      <c r="I542" s="607"/>
      <c r="J542" s="607"/>
      <c r="K542" s="607"/>
      <c r="L542" s="607"/>
      <c r="M542" s="607"/>
      <c r="N542" s="607"/>
      <c r="O542" s="607"/>
      <c r="P542" s="607"/>
      <c r="Q542" s="607"/>
      <c r="R542" s="607"/>
      <c r="S542" s="607"/>
      <c r="T542" s="607"/>
      <c r="U542" s="607"/>
      <c r="V542" s="607"/>
      <c r="W542" s="607"/>
    </row>
    <row r="543" spans="1:23">
      <c r="F543" s="21"/>
      <c r="G543" s="21"/>
      <c r="H543" s="21"/>
      <c r="I543" s="169"/>
      <c r="W543" s="22"/>
    </row>
    <row r="544" spans="1:23">
      <c r="B544" s="9"/>
      <c r="F544" s="21"/>
      <c r="G544" s="21"/>
      <c r="H544" s="21"/>
      <c r="I544" s="169"/>
      <c r="W544" s="22"/>
    </row>
    <row r="545" spans="2:23">
      <c r="B545" s="187"/>
      <c r="C545" s="65"/>
      <c r="F545" s="21"/>
      <c r="G545" s="21"/>
      <c r="H545" s="21"/>
      <c r="I545" s="169"/>
      <c r="W545" s="22"/>
    </row>
    <row r="546" spans="2:23">
      <c r="F546" s="21"/>
      <c r="G546" s="21"/>
      <c r="H546" s="21"/>
      <c r="I546" s="169"/>
      <c r="W546" s="22"/>
    </row>
    <row r="547" spans="2:23">
      <c r="F547" s="21"/>
      <c r="G547" s="21"/>
      <c r="H547" s="21"/>
      <c r="I547" s="169"/>
      <c r="W547" s="22"/>
    </row>
    <row r="548" spans="2:23">
      <c r="F548" s="21"/>
      <c r="G548" s="21"/>
      <c r="H548" s="21"/>
      <c r="I548" s="169"/>
      <c r="W548" s="22"/>
    </row>
    <row r="549" spans="2:23">
      <c r="F549" s="21"/>
      <c r="G549" s="21"/>
      <c r="H549" s="21"/>
      <c r="I549" s="169"/>
      <c r="W549" s="22"/>
    </row>
    <row r="550" spans="2:23">
      <c r="F550" s="21"/>
      <c r="G550" s="21"/>
      <c r="H550" s="21"/>
      <c r="I550" s="169"/>
      <c r="W550" s="22"/>
    </row>
    <row r="551" spans="2:23">
      <c r="F551" s="21"/>
      <c r="G551" s="21"/>
      <c r="H551" s="21"/>
      <c r="I551" s="169"/>
      <c r="W551" s="22"/>
    </row>
    <row r="552" spans="2:23">
      <c r="F552" s="21"/>
      <c r="G552" s="21"/>
      <c r="H552" s="21"/>
      <c r="I552" s="169"/>
      <c r="W552" s="22"/>
    </row>
    <row r="553" spans="2:23">
      <c r="F553" s="21"/>
      <c r="G553" s="21"/>
      <c r="H553" s="21"/>
      <c r="I553" s="169"/>
      <c r="W553" s="22"/>
    </row>
    <row r="554" spans="2:23">
      <c r="F554" s="21"/>
      <c r="G554" s="21"/>
      <c r="H554" s="21"/>
      <c r="I554" s="169"/>
      <c r="W554" s="22"/>
    </row>
    <row r="555" spans="2:23">
      <c r="F555" s="21"/>
      <c r="G555" s="21"/>
      <c r="H555" s="21"/>
      <c r="I555" s="169"/>
      <c r="W555" s="22"/>
    </row>
    <row r="556" spans="2:23">
      <c r="F556" s="21"/>
      <c r="G556" s="21"/>
      <c r="H556" s="21"/>
      <c r="I556" s="169"/>
      <c r="W556" s="22"/>
    </row>
    <row r="557" spans="2:23">
      <c r="F557" s="21"/>
      <c r="G557" s="21"/>
      <c r="H557" s="21"/>
      <c r="I557" s="169"/>
      <c r="W557" s="22"/>
    </row>
    <row r="558" spans="2:23">
      <c r="F558" s="21"/>
      <c r="G558" s="21"/>
      <c r="H558" s="21"/>
      <c r="I558" s="169"/>
      <c r="W558" s="22"/>
    </row>
    <row r="559" spans="2:23">
      <c r="F559" s="21"/>
      <c r="G559" s="21"/>
      <c r="H559" s="21"/>
      <c r="I559" s="169"/>
      <c r="W559" s="22"/>
    </row>
    <row r="560" spans="2:23">
      <c r="C560" s="2"/>
      <c r="D560" s="2"/>
      <c r="E560" s="2"/>
      <c r="F560" s="21"/>
      <c r="G560" s="21"/>
      <c r="H560" s="21"/>
      <c r="I560" s="169"/>
      <c r="W560" s="22"/>
    </row>
    <row r="561" spans="3:23">
      <c r="C561" s="2"/>
      <c r="D561" s="2"/>
      <c r="E561" s="2"/>
      <c r="F561" s="21"/>
      <c r="G561" s="21"/>
      <c r="H561" s="21"/>
      <c r="I561" s="169"/>
      <c r="W561" s="22"/>
    </row>
    <row r="562" spans="3:23">
      <c r="C562" s="2"/>
      <c r="D562" s="2"/>
      <c r="E562" s="2"/>
      <c r="F562" s="21"/>
      <c r="G562" s="21"/>
      <c r="H562" s="21"/>
      <c r="I562" s="169"/>
      <c r="W562" s="22"/>
    </row>
    <row r="563" spans="3:23">
      <c r="C563" s="2"/>
      <c r="D563" s="2"/>
      <c r="E563" s="2"/>
      <c r="F563" s="21"/>
      <c r="G563" s="21"/>
      <c r="H563" s="21"/>
      <c r="I563" s="169"/>
      <c r="W563" s="22"/>
    </row>
    <row r="564" spans="3:23">
      <c r="C564" s="2"/>
      <c r="D564" s="2"/>
      <c r="E564" s="2"/>
      <c r="F564" s="21"/>
      <c r="G564" s="21"/>
      <c r="H564" s="21"/>
      <c r="I564" s="169"/>
      <c r="W564" s="22"/>
    </row>
    <row r="565" spans="3:23">
      <c r="C565" s="2"/>
      <c r="D565" s="2"/>
      <c r="E565" s="2"/>
      <c r="F565" s="21"/>
      <c r="G565" s="21"/>
      <c r="H565" s="21"/>
      <c r="I565" s="169"/>
      <c r="W565" s="22"/>
    </row>
    <row r="566" spans="3:23">
      <c r="C566" s="2"/>
      <c r="D566" s="2"/>
      <c r="E566" s="2"/>
      <c r="F566" s="21"/>
      <c r="G566" s="21"/>
      <c r="H566" s="21"/>
      <c r="I566" s="169"/>
      <c r="W566" s="22"/>
    </row>
    <row r="567" spans="3:23">
      <c r="C567" s="2"/>
      <c r="D567" s="2"/>
      <c r="E567" s="2"/>
      <c r="F567" s="21"/>
      <c r="G567" s="21"/>
      <c r="H567" s="21"/>
      <c r="I567" s="169"/>
      <c r="W567" s="22"/>
    </row>
    <row r="568" spans="3:23">
      <c r="C568" s="2"/>
      <c r="D568" s="2"/>
      <c r="E568" s="2"/>
      <c r="F568" s="21"/>
      <c r="G568" s="21"/>
      <c r="H568" s="21"/>
      <c r="I568" s="169"/>
      <c r="W568" s="22"/>
    </row>
    <row r="569" spans="3:23">
      <c r="C569" s="2"/>
      <c r="D569" s="2"/>
      <c r="E569" s="2"/>
      <c r="F569" s="21"/>
      <c r="G569" s="21"/>
      <c r="H569" s="21"/>
      <c r="I569" s="169"/>
      <c r="W569" s="22"/>
    </row>
    <row r="570" spans="3:23">
      <c r="C570" s="2"/>
      <c r="D570" s="2"/>
      <c r="E570" s="2"/>
      <c r="F570" s="21"/>
      <c r="G570" s="21"/>
      <c r="H570" s="21"/>
      <c r="I570" s="169"/>
      <c r="W570" s="22"/>
    </row>
    <row r="571" spans="3:23">
      <c r="C571" s="2"/>
      <c r="D571" s="2"/>
      <c r="E571" s="2"/>
      <c r="F571" s="21"/>
      <c r="G571" s="21"/>
      <c r="H571" s="21"/>
      <c r="I571" s="169"/>
      <c r="W571" s="22"/>
    </row>
    <row r="572" spans="3:23">
      <c r="C572" s="2"/>
      <c r="D572" s="2"/>
      <c r="E572" s="2"/>
      <c r="F572" s="21"/>
      <c r="G572" s="21"/>
      <c r="H572" s="21"/>
      <c r="I572" s="169"/>
      <c r="W572" s="22"/>
    </row>
    <row r="573" spans="3:23">
      <c r="C573" s="2"/>
      <c r="D573" s="2"/>
      <c r="E573" s="2"/>
      <c r="F573" s="21"/>
      <c r="G573" s="21"/>
      <c r="H573" s="21"/>
      <c r="I573" s="169"/>
      <c r="W573" s="22"/>
    </row>
    <row r="574" spans="3:23">
      <c r="C574" s="2"/>
      <c r="D574" s="2"/>
      <c r="E574" s="2"/>
      <c r="F574" s="21"/>
      <c r="G574" s="21"/>
      <c r="H574" s="21"/>
      <c r="I574" s="169"/>
      <c r="W574" s="22"/>
    </row>
    <row r="575" spans="3:23">
      <c r="C575" s="2"/>
      <c r="D575" s="2"/>
      <c r="E575" s="2"/>
      <c r="F575" s="21"/>
      <c r="G575" s="21"/>
      <c r="H575" s="21"/>
      <c r="I575" s="169"/>
      <c r="W575" s="22"/>
    </row>
    <row r="576" spans="3:23">
      <c r="C576" s="2"/>
      <c r="D576" s="2"/>
      <c r="E576" s="2"/>
      <c r="F576" s="21"/>
      <c r="G576" s="21"/>
      <c r="H576" s="21"/>
      <c r="I576" s="169"/>
      <c r="W576" s="22"/>
    </row>
    <row r="577" spans="3:23">
      <c r="C577" s="2"/>
      <c r="D577" s="2"/>
      <c r="E577" s="2"/>
      <c r="F577" s="21"/>
      <c r="G577" s="21"/>
      <c r="H577" s="21"/>
      <c r="I577" s="169"/>
      <c r="W577" s="22"/>
    </row>
    <row r="578" spans="3:23">
      <c r="C578" s="2"/>
      <c r="D578" s="2"/>
      <c r="E578" s="2"/>
      <c r="F578" s="21"/>
      <c r="G578" s="21"/>
      <c r="H578" s="21"/>
      <c r="I578" s="169"/>
      <c r="W578" s="22"/>
    </row>
    <row r="579" spans="3:23">
      <c r="C579" s="2"/>
      <c r="D579" s="2"/>
      <c r="E579" s="2"/>
      <c r="F579" s="21"/>
      <c r="G579" s="21"/>
      <c r="H579" s="21"/>
      <c r="I579" s="169"/>
      <c r="W579" s="22"/>
    </row>
    <row r="580" spans="3:23">
      <c r="C580" s="2"/>
      <c r="D580" s="2"/>
      <c r="E580" s="2"/>
      <c r="F580" s="21"/>
      <c r="G580" s="21"/>
      <c r="H580" s="21"/>
      <c r="I580" s="169"/>
      <c r="W580" s="22"/>
    </row>
    <row r="581" spans="3:23">
      <c r="C581" s="2"/>
      <c r="D581" s="2"/>
      <c r="E581" s="2"/>
      <c r="F581" s="21"/>
      <c r="G581" s="21"/>
      <c r="H581" s="21"/>
      <c r="I581" s="169"/>
      <c r="W581" s="22"/>
    </row>
    <row r="582" spans="3:23">
      <c r="C582" s="2"/>
      <c r="D582" s="2"/>
      <c r="E582" s="2"/>
      <c r="F582" s="21"/>
      <c r="G582" s="21"/>
      <c r="H582" s="21"/>
      <c r="I582" s="169"/>
      <c r="W582" s="22"/>
    </row>
    <row r="583" spans="3:23">
      <c r="C583" s="2"/>
      <c r="D583" s="2"/>
      <c r="E583" s="2"/>
      <c r="F583" s="21"/>
      <c r="G583" s="21"/>
      <c r="H583" s="21"/>
      <c r="I583" s="169"/>
      <c r="W583" s="22"/>
    </row>
    <row r="584" spans="3:23">
      <c r="C584" s="2"/>
      <c r="D584" s="2"/>
      <c r="E584" s="2"/>
      <c r="F584" s="21"/>
      <c r="G584" s="21"/>
      <c r="H584" s="21"/>
      <c r="I584" s="169"/>
      <c r="W584" s="22"/>
    </row>
    <row r="585" spans="3:23">
      <c r="C585" s="2"/>
      <c r="D585" s="2"/>
      <c r="E585" s="2"/>
      <c r="F585" s="21"/>
      <c r="G585" s="21"/>
      <c r="H585" s="21"/>
      <c r="I585" s="169"/>
      <c r="W585" s="22"/>
    </row>
    <row r="586" spans="3:23">
      <c r="C586" s="2"/>
      <c r="D586" s="2"/>
      <c r="E586" s="2"/>
      <c r="F586" s="21"/>
      <c r="G586" s="21"/>
      <c r="H586" s="21"/>
      <c r="I586" s="169"/>
      <c r="W586" s="22"/>
    </row>
    <row r="587" spans="3:23">
      <c r="C587" s="2"/>
      <c r="D587" s="2"/>
      <c r="E587" s="2"/>
      <c r="F587" s="21"/>
      <c r="G587" s="21"/>
      <c r="H587" s="21"/>
      <c r="I587" s="169"/>
      <c r="W587" s="22"/>
    </row>
    <row r="588" spans="3:23">
      <c r="C588" s="2"/>
      <c r="D588" s="2"/>
      <c r="E588" s="2"/>
      <c r="F588" s="21"/>
      <c r="G588" s="21"/>
      <c r="H588" s="21"/>
      <c r="I588" s="169"/>
      <c r="W588" s="22"/>
    </row>
    <row r="589" spans="3:23">
      <c r="C589" s="2"/>
      <c r="D589" s="2"/>
      <c r="E589" s="2"/>
      <c r="F589" s="21"/>
      <c r="G589" s="21"/>
      <c r="H589" s="21"/>
      <c r="I589" s="169"/>
      <c r="W589" s="22"/>
    </row>
    <row r="590" spans="3:23">
      <c r="C590" s="2"/>
      <c r="D590" s="2"/>
      <c r="E590" s="2"/>
      <c r="F590" s="21"/>
      <c r="G590" s="21"/>
      <c r="H590" s="21"/>
      <c r="I590" s="169"/>
      <c r="W590" s="22"/>
    </row>
    <row r="591" spans="3:23">
      <c r="C591" s="2"/>
      <c r="D591" s="2"/>
      <c r="E591" s="2"/>
      <c r="F591" s="21"/>
      <c r="G591" s="21"/>
      <c r="H591" s="21"/>
      <c r="I591" s="169"/>
      <c r="W591" s="22"/>
    </row>
    <row r="592" spans="3:23">
      <c r="C592" s="2"/>
      <c r="D592" s="2"/>
      <c r="E592" s="2"/>
      <c r="F592" s="21"/>
      <c r="G592" s="21"/>
      <c r="H592" s="21"/>
      <c r="I592" s="169"/>
      <c r="W592" s="22"/>
    </row>
    <row r="593" spans="3:23">
      <c r="C593" s="2"/>
      <c r="D593" s="2"/>
      <c r="E593" s="2"/>
      <c r="F593" s="21"/>
      <c r="G593" s="21"/>
      <c r="H593" s="21"/>
      <c r="I593" s="169"/>
      <c r="W593" s="22"/>
    </row>
    <row r="594" spans="3:23">
      <c r="C594" s="2"/>
      <c r="D594" s="2"/>
      <c r="E594" s="2"/>
      <c r="F594" s="21"/>
      <c r="G594" s="21"/>
      <c r="H594" s="21"/>
      <c r="I594" s="169"/>
      <c r="W594" s="22"/>
    </row>
    <row r="595" spans="3:23">
      <c r="C595" s="2"/>
      <c r="D595" s="2"/>
      <c r="E595" s="2"/>
      <c r="F595" s="21"/>
      <c r="G595" s="21"/>
      <c r="H595" s="21"/>
      <c r="I595" s="169"/>
      <c r="W595" s="22"/>
    </row>
    <row r="596" spans="3:23">
      <c r="C596" s="2"/>
      <c r="D596" s="2"/>
      <c r="E596" s="2"/>
      <c r="F596" s="21"/>
      <c r="G596" s="21"/>
      <c r="H596" s="21"/>
      <c r="I596" s="169"/>
      <c r="W596" s="22"/>
    </row>
    <row r="597" spans="3:23">
      <c r="C597" s="2"/>
      <c r="D597" s="2"/>
      <c r="E597" s="2"/>
      <c r="F597" s="21"/>
      <c r="G597" s="21"/>
      <c r="H597" s="21"/>
      <c r="I597" s="169"/>
      <c r="W597" s="22"/>
    </row>
    <row r="598" spans="3:23">
      <c r="C598" s="2"/>
      <c r="D598" s="2"/>
      <c r="E598" s="2"/>
      <c r="F598" s="21"/>
      <c r="G598" s="21"/>
      <c r="H598" s="21"/>
      <c r="I598" s="169"/>
      <c r="W598" s="22"/>
    </row>
    <row r="599" spans="3:23">
      <c r="C599" s="2"/>
      <c r="D599" s="2"/>
      <c r="E599" s="2"/>
      <c r="F599" s="21"/>
      <c r="G599" s="21"/>
      <c r="H599" s="21"/>
      <c r="I599" s="169"/>
      <c r="W599" s="22"/>
    </row>
    <row r="600" spans="3:23">
      <c r="C600" s="2"/>
      <c r="D600" s="2"/>
      <c r="E600" s="2"/>
      <c r="F600" s="21"/>
      <c r="G600" s="21"/>
      <c r="H600" s="21"/>
      <c r="I600" s="169"/>
      <c r="W600" s="22"/>
    </row>
    <row r="601" spans="3:23">
      <c r="C601" s="2"/>
      <c r="D601" s="2"/>
      <c r="E601" s="2"/>
      <c r="F601" s="21"/>
      <c r="G601" s="21"/>
      <c r="H601" s="21"/>
      <c r="I601" s="169"/>
      <c r="W601" s="22"/>
    </row>
    <row r="602" spans="3:23">
      <c r="C602" s="2"/>
      <c r="D602" s="2"/>
      <c r="E602" s="2"/>
      <c r="F602" s="21"/>
      <c r="G602" s="21"/>
      <c r="H602" s="21"/>
      <c r="I602" s="169"/>
      <c r="W602" s="22"/>
    </row>
    <row r="603" spans="3:23">
      <c r="C603" s="2"/>
      <c r="D603" s="2"/>
      <c r="E603" s="2"/>
      <c r="F603" s="21"/>
      <c r="G603" s="21"/>
      <c r="H603" s="21"/>
      <c r="I603" s="169"/>
      <c r="W603" s="22"/>
    </row>
    <row r="604" spans="3:23">
      <c r="C604" s="2"/>
      <c r="D604" s="2"/>
      <c r="E604" s="2"/>
      <c r="F604" s="21"/>
      <c r="G604" s="21"/>
      <c r="H604" s="21"/>
      <c r="I604" s="169"/>
      <c r="W604" s="22"/>
    </row>
    <row r="605" spans="3:23">
      <c r="C605" s="2"/>
      <c r="D605" s="2"/>
      <c r="E605" s="2"/>
      <c r="F605" s="21"/>
      <c r="G605" s="21"/>
      <c r="H605" s="21"/>
      <c r="I605" s="169"/>
      <c r="W605" s="22"/>
    </row>
    <row r="606" spans="3:23">
      <c r="C606" s="2"/>
      <c r="D606" s="2"/>
      <c r="E606" s="2"/>
      <c r="F606" s="21"/>
      <c r="G606" s="21"/>
      <c r="H606" s="21"/>
      <c r="I606" s="169"/>
      <c r="W606" s="22"/>
    </row>
    <row r="607" spans="3:23">
      <c r="C607" s="2"/>
      <c r="D607" s="2"/>
      <c r="E607" s="2"/>
      <c r="F607" s="21"/>
      <c r="G607" s="21"/>
      <c r="H607" s="21"/>
      <c r="I607" s="169"/>
      <c r="W607" s="22"/>
    </row>
    <row r="608" spans="3:23">
      <c r="C608" s="2"/>
      <c r="D608" s="2"/>
      <c r="E608" s="2"/>
      <c r="F608" s="21"/>
      <c r="G608" s="21"/>
      <c r="H608" s="21"/>
      <c r="I608" s="169"/>
      <c r="W608" s="22"/>
    </row>
    <row r="609" spans="3:23">
      <c r="C609" s="2"/>
      <c r="D609" s="2"/>
      <c r="E609" s="2"/>
      <c r="F609" s="21"/>
      <c r="G609" s="21"/>
      <c r="H609" s="21"/>
      <c r="I609" s="169"/>
      <c r="W609" s="22"/>
    </row>
    <row r="610" spans="3:23">
      <c r="C610" s="2"/>
      <c r="D610" s="2"/>
      <c r="E610" s="2"/>
      <c r="F610" s="21"/>
      <c r="G610" s="21"/>
      <c r="H610" s="21"/>
      <c r="I610" s="169"/>
      <c r="W610" s="22"/>
    </row>
    <row r="611" spans="3:23">
      <c r="C611" s="2"/>
      <c r="D611" s="2"/>
      <c r="E611" s="2"/>
      <c r="F611" s="21"/>
      <c r="G611" s="21"/>
      <c r="H611" s="21"/>
      <c r="I611" s="169"/>
      <c r="W611" s="22"/>
    </row>
    <row r="612" spans="3:23">
      <c r="C612" s="2"/>
      <c r="D612" s="2"/>
      <c r="E612" s="2"/>
      <c r="F612" s="21"/>
      <c r="G612" s="21"/>
      <c r="H612" s="21"/>
      <c r="I612" s="169"/>
      <c r="W612" s="22"/>
    </row>
    <row r="613" spans="3:23">
      <c r="C613" s="2"/>
      <c r="D613" s="2"/>
      <c r="E613" s="2"/>
      <c r="F613" s="21"/>
      <c r="G613" s="21"/>
      <c r="H613" s="21"/>
      <c r="I613" s="169"/>
      <c r="W613" s="22"/>
    </row>
    <row r="614" spans="3:23">
      <c r="C614" s="2"/>
      <c r="D614" s="2"/>
      <c r="E614" s="2"/>
      <c r="F614" s="21"/>
      <c r="G614" s="21"/>
      <c r="H614" s="21"/>
      <c r="I614" s="169"/>
      <c r="W614" s="22"/>
    </row>
    <row r="615" spans="3:23">
      <c r="C615" s="2"/>
      <c r="D615" s="2"/>
      <c r="E615" s="2"/>
      <c r="F615" s="21"/>
      <c r="G615" s="21"/>
      <c r="H615" s="21"/>
      <c r="I615" s="169"/>
      <c r="W615" s="22"/>
    </row>
    <row r="616" spans="3:23">
      <c r="C616" s="2"/>
      <c r="D616" s="2"/>
      <c r="E616" s="2"/>
      <c r="F616" s="21"/>
      <c r="G616" s="21"/>
      <c r="H616" s="21"/>
      <c r="I616" s="169"/>
      <c r="W616" s="22"/>
    </row>
    <row r="617" spans="3:23">
      <c r="C617" s="2"/>
      <c r="D617" s="2"/>
      <c r="E617" s="2"/>
      <c r="F617" s="21"/>
      <c r="G617" s="21"/>
      <c r="H617" s="21"/>
      <c r="I617" s="169"/>
      <c r="W617" s="22"/>
    </row>
    <row r="618" spans="3:23">
      <c r="C618" s="2"/>
      <c r="D618" s="2"/>
      <c r="E618" s="2"/>
      <c r="F618" s="21"/>
      <c r="G618" s="21"/>
      <c r="H618" s="21"/>
      <c r="I618" s="169"/>
      <c r="W618" s="22"/>
    </row>
    <row r="619" spans="3:23">
      <c r="C619" s="2"/>
      <c r="D619" s="2"/>
      <c r="E619" s="2"/>
      <c r="F619" s="21"/>
      <c r="G619" s="21"/>
      <c r="H619" s="21"/>
      <c r="I619" s="169"/>
      <c r="W619" s="22"/>
    </row>
    <row r="620" spans="3:23">
      <c r="C620" s="2"/>
      <c r="D620" s="2"/>
      <c r="E620" s="2"/>
      <c r="F620" s="21"/>
      <c r="G620" s="21"/>
      <c r="H620" s="21"/>
      <c r="I620" s="169"/>
      <c r="W620" s="22"/>
    </row>
    <row r="621" spans="3:23">
      <c r="C621" s="2"/>
      <c r="D621" s="2"/>
      <c r="E621" s="2"/>
      <c r="F621" s="21"/>
      <c r="G621" s="21"/>
      <c r="H621" s="21"/>
      <c r="I621" s="169"/>
      <c r="W621" s="22"/>
    </row>
    <row r="622" spans="3:23">
      <c r="C622" s="2"/>
      <c r="D622" s="2"/>
      <c r="E622" s="2"/>
      <c r="F622" s="21"/>
      <c r="G622" s="21"/>
      <c r="H622" s="21"/>
      <c r="I622" s="169"/>
      <c r="W622" s="22"/>
    </row>
    <row r="623" spans="3:23">
      <c r="C623" s="2"/>
      <c r="D623" s="2"/>
      <c r="E623" s="2"/>
      <c r="F623" s="21"/>
      <c r="G623" s="21"/>
      <c r="H623" s="21"/>
      <c r="I623" s="169"/>
      <c r="W623" s="22"/>
    </row>
    <row r="624" spans="3:23">
      <c r="C624" s="2"/>
      <c r="D624" s="2"/>
      <c r="E624" s="2"/>
      <c r="F624" s="21"/>
      <c r="G624" s="21"/>
      <c r="H624" s="21"/>
      <c r="I624" s="169"/>
      <c r="W624" s="22"/>
    </row>
    <row r="625" spans="3:23">
      <c r="C625" s="2"/>
      <c r="D625" s="2"/>
      <c r="E625" s="2"/>
      <c r="F625" s="21"/>
      <c r="G625" s="21"/>
      <c r="H625" s="21"/>
      <c r="I625" s="169"/>
      <c r="W625" s="22"/>
    </row>
    <row r="626" spans="3:23">
      <c r="C626" s="2"/>
      <c r="D626" s="2"/>
      <c r="E626" s="2"/>
      <c r="F626" s="21"/>
      <c r="G626" s="21"/>
      <c r="H626" s="21"/>
      <c r="I626" s="169"/>
      <c r="W626" s="22"/>
    </row>
    <row r="627" spans="3:23">
      <c r="C627" s="2"/>
      <c r="D627" s="2"/>
      <c r="E627" s="2"/>
      <c r="F627" s="21"/>
      <c r="G627" s="21"/>
      <c r="H627" s="21"/>
      <c r="I627" s="169"/>
      <c r="W627" s="22"/>
    </row>
    <row r="628" spans="3:23">
      <c r="C628" s="2"/>
      <c r="D628" s="2"/>
      <c r="E628" s="2"/>
      <c r="F628" s="21"/>
      <c r="G628" s="21"/>
      <c r="H628" s="21"/>
      <c r="I628" s="169"/>
      <c r="W628" s="22"/>
    </row>
    <row r="629" spans="3:23">
      <c r="C629" s="2"/>
      <c r="D629" s="2"/>
      <c r="E629" s="2"/>
      <c r="F629" s="21"/>
      <c r="G629" s="21"/>
      <c r="H629" s="21"/>
      <c r="I629" s="169"/>
      <c r="W629" s="22"/>
    </row>
    <row r="630" spans="3:23">
      <c r="C630" s="2"/>
      <c r="D630" s="2"/>
      <c r="E630" s="2"/>
      <c r="F630" s="21"/>
      <c r="G630" s="21"/>
      <c r="H630" s="21"/>
      <c r="I630" s="169"/>
      <c r="W630" s="22"/>
    </row>
    <row r="631" spans="3:23">
      <c r="C631" s="2"/>
      <c r="D631" s="2"/>
      <c r="E631" s="2"/>
      <c r="F631" s="21"/>
      <c r="G631" s="21"/>
      <c r="H631" s="21"/>
      <c r="I631" s="169"/>
      <c r="W631" s="22"/>
    </row>
    <row r="632" spans="3:23">
      <c r="C632" s="2"/>
      <c r="D632" s="2"/>
      <c r="E632" s="2"/>
      <c r="F632" s="21"/>
      <c r="G632" s="21"/>
      <c r="H632" s="21"/>
      <c r="I632" s="169"/>
      <c r="W632" s="22"/>
    </row>
    <row r="633" spans="3:23">
      <c r="C633" s="2"/>
      <c r="D633" s="2"/>
      <c r="E633" s="2"/>
      <c r="F633" s="21"/>
      <c r="G633" s="21"/>
      <c r="H633" s="21"/>
      <c r="I633" s="169"/>
      <c r="W633" s="22"/>
    </row>
    <row r="634" spans="3:23">
      <c r="C634" s="2"/>
      <c r="D634" s="2"/>
      <c r="E634" s="2"/>
      <c r="F634" s="21"/>
      <c r="G634" s="21"/>
      <c r="H634" s="21"/>
      <c r="I634" s="169"/>
      <c r="W634" s="22"/>
    </row>
    <row r="635" spans="3:23">
      <c r="C635" s="2"/>
      <c r="D635" s="2"/>
      <c r="E635" s="2"/>
      <c r="F635" s="21"/>
      <c r="G635" s="21"/>
      <c r="H635" s="21"/>
      <c r="I635" s="169"/>
      <c r="W635" s="22"/>
    </row>
    <row r="636" spans="3:23">
      <c r="C636" s="2"/>
      <c r="D636" s="2"/>
      <c r="E636" s="2"/>
      <c r="F636" s="21"/>
      <c r="G636" s="21"/>
      <c r="H636" s="21"/>
      <c r="I636" s="169"/>
      <c r="W636" s="22"/>
    </row>
    <row r="637" spans="3:23">
      <c r="C637" s="2"/>
      <c r="D637" s="2"/>
      <c r="E637" s="2"/>
      <c r="F637" s="21"/>
      <c r="G637" s="21"/>
      <c r="H637" s="21"/>
      <c r="I637" s="169"/>
      <c r="W637" s="22"/>
    </row>
    <row r="638" spans="3:23">
      <c r="C638" s="2"/>
      <c r="D638" s="2"/>
      <c r="E638" s="2"/>
      <c r="F638" s="21"/>
      <c r="G638" s="21"/>
      <c r="H638" s="21"/>
      <c r="I638" s="169"/>
      <c r="W638" s="22"/>
    </row>
    <row r="639" spans="3:23">
      <c r="C639" s="2"/>
      <c r="D639" s="2"/>
      <c r="E639" s="2"/>
      <c r="F639" s="21"/>
      <c r="G639" s="21"/>
      <c r="H639" s="21"/>
      <c r="I639" s="169"/>
      <c r="W639" s="22"/>
    </row>
    <row r="640" spans="3:23">
      <c r="C640" s="2"/>
      <c r="D640" s="2"/>
      <c r="E640" s="2"/>
      <c r="F640" s="21"/>
      <c r="G640" s="21"/>
      <c r="H640" s="21"/>
      <c r="I640" s="169"/>
      <c r="W640" s="22"/>
    </row>
    <row r="641" spans="3:23">
      <c r="C641" s="2"/>
      <c r="D641" s="2"/>
      <c r="E641" s="2"/>
      <c r="F641" s="21"/>
      <c r="G641" s="21"/>
      <c r="H641" s="21"/>
      <c r="I641" s="169"/>
      <c r="W641" s="22"/>
    </row>
    <row r="642" spans="3:23">
      <c r="C642" s="2"/>
      <c r="D642" s="2"/>
      <c r="E642" s="2"/>
      <c r="F642" s="21"/>
      <c r="G642" s="21"/>
      <c r="H642" s="21"/>
      <c r="I642" s="169"/>
      <c r="W642" s="22"/>
    </row>
    <row r="643" spans="3:23">
      <c r="C643" s="2"/>
      <c r="D643" s="2"/>
      <c r="E643" s="2"/>
      <c r="F643" s="21"/>
      <c r="G643" s="21"/>
      <c r="H643" s="21"/>
      <c r="I643" s="169"/>
      <c r="W643" s="22"/>
    </row>
    <row r="644" spans="3:23">
      <c r="C644" s="2"/>
      <c r="D644" s="2"/>
      <c r="E644" s="2"/>
      <c r="F644" s="21"/>
      <c r="G644" s="21"/>
      <c r="H644" s="21"/>
      <c r="I644" s="169"/>
      <c r="W644" s="22"/>
    </row>
    <row r="645" spans="3:23">
      <c r="C645" s="2"/>
      <c r="D645" s="2"/>
      <c r="E645" s="2"/>
      <c r="F645" s="21"/>
      <c r="G645" s="21"/>
      <c r="H645" s="21"/>
      <c r="I645" s="169"/>
      <c r="W645" s="22"/>
    </row>
    <row r="646" spans="3:23">
      <c r="C646" s="2"/>
      <c r="D646" s="2"/>
      <c r="E646" s="2"/>
      <c r="F646" s="21"/>
      <c r="G646" s="21"/>
      <c r="H646" s="21"/>
      <c r="I646" s="169"/>
      <c r="W646" s="22"/>
    </row>
    <row r="647" spans="3:23">
      <c r="C647" s="2"/>
      <c r="D647" s="2"/>
      <c r="E647" s="2"/>
      <c r="F647" s="21"/>
      <c r="G647" s="21"/>
      <c r="H647" s="21"/>
      <c r="I647" s="169"/>
      <c r="W647" s="22"/>
    </row>
    <row r="648" spans="3:23">
      <c r="C648" s="2"/>
      <c r="D648" s="2"/>
      <c r="E648" s="2"/>
      <c r="F648" s="21"/>
      <c r="G648" s="21"/>
      <c r="H648" s="21"/>
      <c r="I648" s="169"/>
      <c r="W648" s="22"/>
    </row>
    <row r="649" spans="3:23">
      <c r="C649" s="2"/>
      <c r="D649" s="2"/>
      <c r="E649" s="2"/>
      <c r="F649" s="21"/>
      <c r="G649" s="21"/>
      <c r="H649" s="21"/>
      <c r="I649" s="169"/>
      <c r="W649" s="22"/>
    </row>
    <row r="650" spans="3:23">
      <c r="C650" s="2"/>
      <c r="D650" s="2"/>
      <c r="E650" s="2"/>
      <c r="F650" s="21"/>
      <c r="G650" s="21"/>
      <c r="H650" s="21"/>
      <c r="I650" s="169"/>
      <c r="W650" s="22"/>
    </row>
    <row r="651" spans="3:23">
      <c r="C651" s="2"/>
      <c r="D651" s="2"/>
      <c r="E651" s="2"/>
      <c r="F651" s="21"/>
      <c r="G651" s="21"/>
      <c r="H651" s="21"/>
      <c r="I651" s="169"/>
      <c r="W651" s="22"/>
    </row>
    <row r="652" spans="3:23">
      <c r="C652" s="2"/>
      <c r="D652" s="2"/>
      <c r="E652" s="2"/>
      <c r="F652" s="21"/>
      <c r="G652" s="21"/>
      <c r="H652" s="21"/>
      <c r="I652" s="169"/>
      <c r="W652" s="22"/>
    </row>
    <row r="653" spans="3:23">
      <c r="C653" s="2"/>
      <c r="D653" s="2"/>
      <c r="E653" s="2"/>
      <c r="F653" s="21"/>
      <c r="G653" s="21"/>
      <c r="H653" s="21"/>
      <c r="I653" s="169"/>
      <c r="W653" s="22"/>
    </row>
    <row r="654" spans="3:23">
      <c r="C654" s="2"/>
      <c r="D654" s="2"/>
      <c r="E654" s="2"/>
      <c r="F654" s="21"/>
      <c r="G654" s="21"/>
      <c r="H654" s="21"/>
      <c r="I654" s="169"/>
      <c r="W654" s="22"/>
    </row>
    <row r="655" spans="3:23">
      <c r="C655" s="2"/>
      <c r="D655" s="2"/>
      <c r="E655" s="2"/>
      <c r="F655" s="21"/>
      <c r="G655" s="21"/>
      <c r="H655" s="21"/>
      <c r="I655" s="169"/>
      <c r="W655" s="22"/>
    </row>
    <row r="656" spans="3:23">
      <c r="C656" s="2"/>
      <c r="D656" s="2"/>
      <c r="E656" s="2"/>
      <c r="F656" s="21"/>
      <c r="G656" s="21"/>
      <c r="H656" s="21"/>
      <c r="I656" s="169"/>
      <c r="W656" s="22"/>
    </row>
    <row r="657" spans="3:23">
      <c r="C657" s="2"/>
      <c r="D657" s="2"/>
      <c r="E657" s="2"/>
      <c r="F657" s="21"/>
      <c r="G657" s="21"/>
      <c r="H657" s="21"/>
      <c r="I657" s="169"/>
      <c r="W657" s="22"/>
    </row>
    <row r="658" spans="3:23">
      <c r="C658" s="2"/>
      <c r="D658" s="2"/>
      <c r="E658" s="2"/>
      <c r="F658" s="21"/>
      <c r="G658" s="21"/>
      <c r="H658" s="21"/>
      <c r="I658" s="169"/>
      <c r="W658" s="22"/>
    </row>
    <row r="659" spans="3:23">
      <c r="C659" s="2"/>
      <c r="D659" s="2"/>
      <c r="E659" s="2"/>
      <c r="F659" s="21"/>
      <c r="G659" s="21"/>
      <c r="H659" s="21"/>
      <c r="I659" s="169"/>
      <c r="W659" s="22"/>
    </row>
    <row r="660" spans="3:23">
      <c r="C660" s="2"/>
      <c r="D660" s="2"/>
      <c r="E660" s="2"/>
      <c r="F660" s="21"/>
      <c r="G660" s="21"/>
      <c r="H660" s="21"/>
      <c r="I660" s="169"/>
      <c r="W660" s="22"/>
    </row>
    <row r="661" spans="3:23">
      <c r="C661" s="2"/>
      <c r="D661" s="2"/>
      <c r="E661" s="2"/>
      <c r="F661" s="21"/>
      <c r="G661" s="21"/>
      <c r="H661" s="21"/>
      <c r="I661" s="169"/>
      <c r="W661" s="22"/>
    </row>
    <row r="662" spans="3:23">
      <c r="C662" s="2"/>
      <c r="D662" s="2"/>
      <c r="E662" s="2"/>
      <c r="F662" s="21"/>
      <c r="G662" s="21"/>
      <c r="H662" s="21"/>
      <c r="I662" s="169"/>
      <c r="W662" s="22"/>
    </row>
    <row r="663" spans="3:23">
      <c r="C663" s="2"/>
      <c r="D663" s="2"/>
      <c r="E663" s="2"/>
      <c r="F663" s="21"/>
      <c r="G663" s="21"/>
      <c r="H663" s="21"/>
      <c r="I663" s="169"/>
      <c r="W663" s="22"/>
    </row>
    <row r="664" spans="3:23">
      <c r="C664" s="2"/>
      <c r="D664" s="2"/>
      <c r="E664" s="2"/>
      <c r="F664" s="21"/>
      <c r="G664" s="21"/>
      <c r="H664" s="21"/>
      <c r="I664" s="169"/>
      <c r="W664" s="22"/>
    </row>
    <row r="665" spans="3:23">
      <c r="C665" s="2"/>
      <c r="D665" s="2"/>
      <c r="E665" s="2"/>
      <c r="F665" s="21"/>
      <c r="G665" s="21"/>
      <c r="H665" s="21"/>
      <c r="I665" s="169"/>
      <c r="W665" s="22"/>
    </row>
    <row r="666" spans="3:23">
      <c r="C666" s="2"/>
      <c r="D666" s="2"/>
      <c r="E666" s="2"/>
      <c r="F666" s="21"/>
      <c r="G666" s="21"/>
      <c r="H666" s="21"/>
      <c r="I666" s="169"/>
      <c r="W666" s="22"/>
    </row>
    <row r="667" spans="3:23">
      <c r="C667" s="2"/>
      <c r="D667" s="2"/>
      <c r="E667" s="2"/>
      <c r="F667" s="21"/>
      <c r="G667" s="21"/>
      <c r="H667" s="21"/>
      <c r="I667" s="169"/>
      <c r="W667" s="22"/>
    </row>
    <row r="668" spans="3:23">
      <c r="C668" s="2"/>
      <c r="D668" s="2"/>
      <c r="E668" s="2"/>
      <c r="F668" s="21"/>
      <c r="G668" s="21"/>
      <c r="H668" s="21"/>
      <c r="I668" s="169"/>
      <c r="W668" s="22"/>
    </row>
    <row r="669" spans="3:23">
      <c r="C669" s="2"/>
      <c r="D669" s="2"/>
      <c r="E669" s="2"/>
      <c r="F669" s="21"/>
      <c r="G669" s="21"/>
      <c r="H669" s="21"/>
      <c r="I669" s="169"/>
      <c r="W669" s="22"/>
    </row>
    <row r="670" spans="3:23">
      <c r="C670" s="2"/>
      <c r="D670" s="2"/>
      <c r="E670" s="2"/>
      <c r="F670" s="21"/>
      <c r="G670" s="21"/>
      <c r="H670" s="21"/>
      <c r="I670" s="169"/>
      <c r="W670" s="22"/>
    </row>
    <row r="671" spans="3:23">
      <c r="C671" s="2"/>
      <c r="D671" s="2"/>
      <c r="E671" s="2"/>
      <c r="F671" s="21"/>
      <c r="G671" s="21"/>
      <c r="H671" s="21"/>
      <c r="I671" s="169"/>
      <c r="W671" s="22"/>
    </row>
    <row r="672" spans="3:23">
      <c r="C672" s="2"/>
      <c r="D672" s="2"/>
      <c r="E672" s="2"/>
      <c r="F672" s="21"/>
      <c r="G672" s="21"/>
      <c r="H672" s="21"/>
      <c r="I672" s="169"/>
      <c r="W672" s="22"/>
    </row>
    <row r="673" spans="3:23">
      <c r="C673" s="2"/>
      <c r="D673" s="2"/>
      <c r="E673" s="2"/>
      <c r="F673" s="21"/>
      <c r="G673" s="21"/>
      <c r="H673" s="21"/>
      <c r="I673" s="169"/>
      <c r="W673" s="22"/>
    </row>
    <row r="674" spans="3:23">
      <c r="C674" s="2"/>
      <c r="D674" s="2"/>
      <c r="E674" s="2"/>
      <c r="F674" s="21"/>
      <c r="G674" s="21"/>
      <c r="H674" s="21"/>
      <c r="I674" s="169"/>
      <c r="W674" s="22"/>
    </row>
    <row r="675" spans="3:23">
      <c r="C675" s="2"/>
      <c r="D675" s="2"/>
      <c r="E675" s="2"/>
      <c r="F675" s="21"/>
      <c r="G675" s="21"/>
      <c r="H675" s="21"/>
      <c r="I675" s="169"/>
      <c r="W675" s="22"/>
    </row>
    <row r="676" spans="3:23">
      <c r="C676" s="2"/>
      <c r="D676" s="2"/>
      <c r="E676" s="2"/>
      <c r="F676" s="21"/>
      <c r="G676" s="21"/>
      <c r="H676" s="21"/>
      <c r="I676" s="169"/>
      <c r="W676" s="22"/>
    </row>
    <row r="677" spans="3:23">
      <c r="C677" s="2"/>
      <c r="D677" s="2"/>
      <c r="E677" s="2"/>
      <c r="F677" s="21"/>
      <c r="G677" s="21"/>
      <c r="H677" s="21"/>
      <c r="I677" s="169"/>
      <c r="W677" s="22"/>
    </row>
    <row r="678" spans="3:23">
      <c r="C678" s="2"/>
      <c r="D678" s="2"/>
      <c r="E678" s="2"/>
      <c r="F678" s="21"/>
      <c r="G678" s="21"/>
      <c r="H678" s="21"/>
      <c r="I678" s="169"/>
      <c r="W678" s="22"/>
    </row>
    <row r="679" spans="3:23">
      <c r="C679" s="2"/>
      <c r="D679" s="2"/>
      <c r="E679" s="2"/>
      <c r="F679" s="21"/>
      <c r="G679" s="21"/>
      <c r="H679" s="21"/>
      <c r="I679" s="169"/>
      <c r="W679" s="22"/>
    </row>
    <row r="680" spans="3:23">
      <c r="C680" s="2"/>
      <c r="D680" s="2"/>
      <c r="E680" s="2"/>
      <c r="F680" s="21"/>
      <c r="G680" s="21"/>
      <c r="H680" s="21"/>
      <c r="I680" s="169"/>
      <c r="W680" s="22"/>
    </row>
    <row r="681" spans="3:23">
      <c r="C681" s="2"/>
      <c r="D681" s="2"/>
      <c r="E681" s="2"/>
      <c r="F681" s="21"/>
      <c r="G681" s="21"/>
      <c r="H681" s="21"/>
      <c r="I681" s="169"/>
      <c r="W681" s="22"/>
    </row>
    <row r="682" spans="3:23">
      <c r="C682" s="2"/>
      <c r="D682" s="2"/>
      <c r="E682" s="2"/>
      <c r="F682" s="21"/>
      <c r="G682" s="21"/>
      <c r="H682" s="21"/>
      <c r="I682" s="169"/>
      <c r="W682" s="22"/>
    </row>
    <row r="683" spans="3:23">
      <c r="C683" s="2"/>
      <c r="D683" s="2"/>
      <c r="E683" s="2"/>
      <c r="F683" s="21"/>
      <c r="G683" s="21"/>
      <c r="H683" s="21"/>
      <c r="I683" s="169"/>
      <c r="W683" s="22"/>
    </row>
    <row r="684" spans="3:23">
      <c r="C684" s="2"/>
      <c r="D684" s="2"/>
      <c r="E684" s="2"/>
      <c r="F684" s="21"/>
      <c r="G684" s="21"/>
      <c r="H684" s="21"/>
      <c r="I684" s="169"/>
      <c r="W684" s="22"/>
    </row>
    <row r="685" spans="3:23">
      <c r="C685" s="2"/>
      <c r="D685" s="2"/>
      <c r="E685" s="2"/>
      <c r="F685" s="21"/>
      <c r="G685" s="21"/>
      <c r="H685" s="21"/>
      <c r="I685" s="169"/>
      <c r="W685" s="22"/>
    </row>
    <row r="686" spans="3:23">
      <c r="C686" s="2"/>
      <c r="D686" s="2"/>
      <c r="E686" s="2"/>
      <c r="F686" s="21"/>
      <c r="G686" s="21"/>
      <c r="H686" s="21"/>
      <c r="I686" s="169"/>
      <c r="W686" s="22"/>
    </row>
    <row r="687" spans="3:23">
      <c r="C687" s="2"/>
      <c r="D687" s="2"/>
      <c r="E687" s="2"/>
      <c r="F687" s="21"/>
      <c r="G687" s="21"/>
      <c r="H687" s="21"/>
      <c r="I687" s="169"/>
      <c r="W687" s="22"/>
    </row>
    <row r="688" spans="3:23">
      <c r="C688" s="2"/>
      <c r="D688" s="2"/>
      <c r="E688" s="2"/>
      <c r="F688" s="21"/>
      <c r="G688" s="21"/>
      <c r="H688" s="21"/>
      <c r="I688" s="169"/>
      <c r="W688" s="22"/>
    </row>
    <row r="689" spans="3:23">
      <c r="C689" s="2"/>
      <c r="D689" s="2"/>
      <c r="E689" s="2"/>
      <c r="F689" s="21"/>
      <c r="G689" s="21"/>
      <c r="H689" s="21"/>
      <c r="I689" s="169"/>
      <c r="W689" s="22"/>
    </row>
    <row r="690" spans="3:23">
      <c r="C690" s="2"/>
      <c r="D690" s="2"/>
      <c r="E690" s="2"/>
      <c r="F690" s="21"/>
      <c r="G690" s="21"/>
      <c r="H690" s="21"/>
      <c r="I690" s="169"/>
      <c r="W690" s="22"/>
    </row>
    <row r="691" spans="3:23">
      <c r="C691" s="2"/>
      <c r="D691" s="2"/>
      <c r="E691" s="2"/>
      <c r="F691" s="21"/>
      <c r="G691" s="21"/>
      <c r="H691" s="21"/>
      <c r="I691" s="169"/>
      <c r="W691" s="22"/>
    </row>
    <row r="692" spans="3:23">
      <c r="C692" s="2"/>
      <c r="D692" s="2"/>
      <c r="E692" s="2"/>
      <c r="F692" s="21"/>
      <c r="G692" s="21"/>
      <c r="H692" s="21"/>
      <c r="I692" s="169"/>
      <c r="W692" s="22"/>
    </row>
    <row r="693" spans="3:23">
      <c r="C693" s="2"/>
      <c r="D693" s="2"/>
      <c r="E693" s="2"/>
      <c r="F693" s="21"/>
      <c r="G693" s="21"/>
      <c r="H693" s="21"/>
      <c r="I693" s="169"/>
      <c r="W693" s="22"/>
    </row>
    <row r="694" spans="3:23">
      <c r="C694" s="2"/>
      <c r="D694" s="2"/>
      <c r="E694" s="2"/>
      <c r="F694" s="21"/>
      <c r="G694" s="21"/>
      <c r="H694" s="21"/>
      <c r="I694" s="169"/>
      <c r="W694" s="22"/>
    </row>
    <row r="695" spans="3:23">
      <c r="C695" s="2"/>
      <c r="D695" s="2"/>
      <c r="E695" s="2"/>
      <c r="F695" s="21"/>
      <c r="G695" s="21"/>
      <c r="H695" s="21"/>
      <c r="I695" s="169"/>
      <c r="W695" s="22"/>
    </row>
    <row r="696" spans="3:23">
      <c r="C696" s="2"/>
      <c r="D696" s="2"/>
      <c r="E696" s="2"/>
      <c r="F696" s="21"/>
      <c r="G696" s="21"/>
      <c r="H696" s="21"/>
      <c r="I696" s="169"/>
      <c r="W696" s="22"/>
    </row>
    <row r="697" spans="3:23">
      <c r="C697" s="2"/>
      <c r="D697" s="2"/>
      <c r="E697" s="2"/>
      <c r="F697" s="21"/>
      <c r="G697" s="21"/>
      <c r="H697" s="21"/>
      <c r="I697" s="169"/>
      <c r="W697" s="22"/>
    </row>
    <row r="698" spans="3:23">
      <c r="C698" s="2"/>
      <c r="D698" s="2"/>
      <c r="E698" s="2"/>
      <c r="F698" s="21"/>
      <c r="G698" s="21"/>
      <c r="H698" s="21"/>
      <c r="I698" s="169"/>
      <c r="W698" s="22"/>
    </row>
    <row r="699" spans="3:23">
      <c r="C699" s="2"/>
      <c r="D699" s="2"/>
      <c r="E699" s="2"/>
      <c r="F699" s="21"/>
      <c r="G699" s="21"/>
      <c r="H699" s="21"/>
      <c r="I699" s="169"/>
      <c r="W699" s="22"/>
    </row>
    <row r="700" spans="3:23">
      <c r="C700" s="2"/>
      <c r="D700" s="2"/>
      <c r="E700" s="2"/>
      <c r="F700" s="21"/>
      <c r="G700" s="21"/>
      <c r="H700" s="21"/>
      <c r="I700" s="169"/>
      <c r="W700" s="22"/>
    </row>
    <row r="701" spans="3:23">
      <c r="C701" s="2"/>
      <c r="D701" s="2"/>
      <c r="E701" s="2"/>
      <c r="F701" s="21"/>
      <c r="G701" s="21"/>
      <c r="H701" s="21"/>
      <c r="I701" s="169"/>
      <c r="W701" s="22"/>
    </row>
    <row r="702" spans="3:23">
      <c r="C702" s="2"/>
      <c r="D702" s="2"/>
      <c r="E702" s="2"/>
      <c r="F702" s="21"/>
      <c r="G702" s="21"/>
      <c r="H702" s="21"/>
      <c r="I702" s="169"/>
      <c r="W702" s="22"/>
    </row>
    <row r="703" spans="3:23">
      <c r="C703" s="2"/>
      <c r="D703" s="2"/>
      <c r="E703" s="2"/>
      <c r="F703" s="21"/>
      <c r="G703" s="21"/>
      <c r="H703" s="21"/>
      <c r="I703" s="169"/>
      <c r="W703" s="22"/>
    </row>
    <row r="704" spans="3:23">
      <c r="C704" s="2"/>
      <c r="D704" s="2"/>
      <c r="E704" s="2"/>
      <c r="F704" s="21"/>
      <c r="G704" s="21"/>
      <c r="H704" s="21"/>
      <c r="I704" s="169"/>
      <c r="W704" s="22"/>
    </row>
    <row r="705" spans="3:23">
      <c r="C705" s="2"/>
      <c r="D705" s="2"/>
      <c r="E705" s="2"/>
      <c r="F705" s="21"/>
      <c r="G705" s="21"/>
      <c r="H705" s="21"/>
      <c r="I705" s="169"/>
      <c r="W705" s="22"/>
    </row>
    <row r="706" spans="3:23">
      <c r="C706" s="2"/>
      <c r="D706" s="2"/>
      <c r="E706" s="2"/>
      <c r="F706" s="21"/>
      <c r="G706" s="21"/>
      <c r="H706" s="21"/>
      <c r="I706" s="169"/>
      <c r="W706" s="22"/>
    </row>
    <row r="707" spans="3:23">
      <c r="C707" s="2"/>
      <c r="D707" s="2"/>
      <c r="E707" s="2"/>
      <c r="F707" s="21"/>
      <c r="G707" s="21"/>
      <c r="H707" s="21"/>
      <c r="I707" s="169"/>
      <c r="W707" s="22"/>
    </row>
    <row r="708" spans="3:23">
      <c r="C708" s="2"/>
      <c r="D708" s="2"/>
      <c r="E708" s="2"/>
      <c r="F708" s="21"/>
      <c r="G708" s="21"/>
      <c r="H708" s="21"/>
      <c r="I708" s="169"/>
      <c r="W708" s="22"/>
    </row>
    <row r="709" spans="3:23">
      <c r="C709" s="2"/>
      <c r="D709" s="2"/>
      <c r="E709" s="2"/>
      <c r="F709" s="21"/>
      <c r="G709" s="21"/>
      <c r="H709" s="21"/>
      <c r="I709" s="169"/>
      <c r="W709" s="22"/>
    </row>
    <row r="710" spans="3:23">
      <c r="C710" s="2"/>
      <c r="D710" s="2"/>
      <c r="E710" s="2"/>
      <c r="F710" s="21"/>
      <c r="G710" s="21"/>
      <c r="H710" s="21"/>
      <c r="I710" s="169"/>
      <c r="W710" s="22"/>
    </row>
    <row r="711" spans="3:23">
      <c r="C711" s="2"/>
      <c r="D711" s="2"/>
      <c r="E711" s="2"/>
      <c r="F711" s="21"/>
      <c r="G711" s="21"/>
      <c r="H711" s="21"/>
      <c r="I711" s="169"/>
      <c r="W711" s="22"/>
    </row>
    <row r="712" spans="3:23">
      <c r="C712" s="2"/>
      <c r="D712" s="2"/>
      <c r="E712" s="2"/>
      <c r="F712" s="21"/>
      <c r="G712" s="21"/>
      <c r="H712" s="21"/>
      <c r="I712" s="169"/>
      <c r="W712" s="22"/>
    </row>
    <row r="713" spans="3:23">
      <c r="C713" s="2"/>
      <c r="D713" s="2"/>
      <c r="E713" s="2"/>
      <c r="F713" s="21"/>
      <c r="G713" s="21"/>
      <c r="H713" s="21"/>
      <c r="I713" s="169"/>
      <c r="W713" s="22"/>
    </row>
    <row r="714" spans="3:23">
      <c r="C714" s="2"/>
      <c r="D714" s="2"/>
      <c r="E714" s="2"/>
      <c r="F714" s="21"/>
      <c r="G714" s="21"/>
      <c r="H714" s="21"/>
      <c r="I714" s="169"/>
      <c r="W714" s="22"/>
    </row>
    <row r="715" spans="3:23">
      <c r="C715" s="2"/>
      <c r="D715" s="2"/>
      <c r="E715" s="2"/>
      <c r="F715" s="21"/>
      <c r="G715" s="21"/>
      <c r="H715" s="21"/>
      <c r="I715" s="169"/>
      <c r="W715" s="22"/>
    </row>
    <row r="716" spans="3:23">
      <c r="C716" s="2"/>
      <c r="D716" s="2"/>
      <c r="E716" s="2"/>
      <c r="F716" s="21"/>
      <c r="G716" s="21"/>
      <c r="H716" s="21"/>
      <c r="I716" s="169"/>
      <c r="W716" s="22"/>
    </row>
    <row r="717" spans="3:23">
      <c r="C717" s="2"/>
      <c r="D717" s="2"/>
      <c r="E717" s="2"/>
      <c r="F717" s="21"/>
      <c r="G717" s="21"/>
      <c r="H717" s="21"/>
      <c r="I717" s="169"/>
      <c r="W717" s="22"/>
    </row>
    <row r="718" spans="3:23">
      <c r="C718" s="2"/>
      <c r="D718" s="2"/>
      <c r="E718" s="2"/>
      <c r="F718" s="21"/>
      <c r="G718" s="21"/>
      <c r="H718" s="21"/>
      <c r="I718" s="169"/>
      <c r="W718" s="22"/>
    </row>
    <row r="719" spans="3:23">
      <c r="C719" s="2"/>
      <c r="D719" s="2"/>
      <c r="E719" s="2"/>
      <c r="F719" s="21"/>
      <c r="G719" s="21"/>
      <c r="H719" s="21"/>
      <c r="I719" s="169"/>
      <c r="W719" s="22"/>
    </row>
    <row r="720" spans="3:23">
      <c r="C720" s="2"/>
      <c r="D720" s="2"/>
      <c r="E720" s="2"/>
      <c r="F720" s="21"/>
      <c r="G720" s="21"/>
      <c r="H720" s="21"/>
      <c r="I720" s="169"/>
      <c r="W720" s="22"/>
    </row>
    <row r="721" spans="3:23">
      <c r="C721" s="2"/>
      <c r="D721" s="2"/>
      <c r="E721" s="2"/>
      <c r="F721" s="21"/>
      <c r="G721" s="21"/>
      <c r="H721" s="21"/>
      <c r="I721" s="169"/>
      <c r="W721" s="22"/>
    </row>
    <row r="722" spans="3:23">
      <c r="C722" s="2"/>
      <c r="D722" s="2"/>
      <c r="E722" s="2"/>
      <c r="F722" s="21"/>
      <c r="G722" s="21"/>
      <c r="H722" s="21"/>
      <c r="I722" s="169"/>
      <c r="W722" s="22"/>
    </row>
    <row r="723" spans="3:23">
      <c r="C723" s="2"/>
      <c r="D723" s="2"/>
      <c r="E723" s="2"/>
      <c r="F723" s="21"/>
      <c r="G723" s="21"/>
      <c r="H723" s="21"/>
      <c r="I723" s="169"/>
      <c r="W723" s="22"/>
    </row>
    <row r="724" spans="3:23">
      <c r="C724" s="2"/>
      <c r="D724" s="2"/>
      <c r="E724" s="2"/>
      <c r="F724" s="21"/>
      <c r="G724" s="21"/>
      <c r="H724" s="21"/>
      <c r="I724" s="169"/>
      <c r="W724" s="22"/>
    </row>
    <row r="725" spans="3:23">
      <c r="C725" s="2"/>
      <c r="D725" s="2"/>
      <c r="E725" s="2"/>
      <c r="F725" s="21"/>
      <c r="G725" s="21"/>
      <c r="H725" s="21"/>
      <c r="I725" s="169"/>
      <c r="W725" s="22"/>
    </row>
    <row r="726" spans="3:23">
      <c r="C726" s="2"/>
      <c r="D726" s="2"/>
      <c r="E726" s="2"/>
      <c r="F726" s="21"/>
      <c r="G726" s="21"/>
      <c r="H726" s="21"/>
      <c r="I726" s="169"/>
      <c r="W726" s="22"/>
    </row>
    <row r="727" spans="3:23">
      <c r="C727" s="2"/>
      <c r="D727" s="2"/>
      <c r="E727" s="2"/>
      <c r="F727" s="21"/>
      <c r="G727" s="21"/>
      <c r="H727" s="21"/>
      <c r="I727" s="169"/>
      <c r="W727" s="22"/>
    </row>
    <row r="728" spans="3:23">
      <c r="C728" s="2"/>
      <c r="D728" s="2"/>
      <c r="E728" s="2"/>
      <c r="F728" s="21"/>
      <c r="G728" s="21"/>
      <c r="H728" s="21"/>
      <c r="I728" s="169"/>
      <c r="W728" s="22"/>
    </row>
    <row r="729" spans="3:23">
      <c r="C729" s="2"/>
      <c r="D729" s="2"/>
      <c r="E729" s="2"/>
      <c r="F729" s="21"/>
      <c r="G729" s="21"/>
      <c r="H729" s="21"/>
      <c r="I729" s="169"/>
      <c r="W729" s="22"/>
    </row>
    <row r="730" spans="3:23">
      <c r="C730" s="2"/>
      <c r="D730" s="2"/>
      <c r="E730" s="2"/>
      <c r="F730" s="21"/>
      <c r="G730" s="21"/>
      <c r="H730" s="21"/>
      <c r="I730" s="169"/>
      <c r="W730" s="22"/>
    </row>
    <row r="731" spans="3:23">
      <c r="C731" s="2"/>
      <c r="D731" s="2"/>
      <c r="E731" s="2"/>
      <c r="F731" s="21"/>
      <c r="G731" s="21"/>
      <c r="H731" s="21"/>
      <c r="I731" s="169"/>
      <c r="W731" s="22"/>
    </row>
    <row r="732" spans="3:23">
      <c r="C732" s="2"/>
      <c r="D732" s="2"/>
      <c r="E732" s="2"/>
      <c r="F732" s="21"/>
      <c r="G732" s="21"/>
      <c r="H732" s="21"/>
      <c r="I732" s="169"/>
      <c r="W732" s="22"/>
    </row>
    <row r="733" spans="3:23">
      <c r="C733" s="2"/>
      <c r="D733" s="2"/>
      <c r="E733" s="2"/>
      <c r="F733" s="21"/>
      <c r="G733" s="21"/>
      <c r="H733" s="21"/>
      <c r="I733" s="169"/>
      <c r="W733" s="22"/>
    </row>
    <row r="734" spans="3:23">
      <c r="C734" s="2"/>
      <c r="D734" s="2"/>
      <c r="E734" s="2"/>
      <c r="F734" s="21"/>
      <c r="G734" s="21"/>
      <c r="H734" s="21"/>
      <c r="I734" s="169"/>
      <c r="W734" s="22"/>
    </row>
    <row r="735" spans="3:23">
      <c r="C735" s="2"/>
      <c r="D735" s="2"/>
      <c r="E735" s="2"/>
      <c r="F735" s="21"/>
      <c r="G735" s="21"/>
      <c r="H735" s="21"/>
      <c r="I735" s="169"/>
      <c r="W735" s="22"/>
    </row>
    <row r="736" spans="3:23">
      <c r="C736" s="2"/>
      <c r="D736" s="2"/>
      <c r="E736" s="2"/>
      <c r="F736" s="21"/>
      <c r="G736" s="21"/>
      <c r="H736" s="21"/>
      <c r="I736" s="169"/>
      <c r="W736" s="22"/>
    </row>
    <row r="737" spans="3:23">
      <c r="C737" s="2"/>
      <c r="D737" s="2"/>
      <c r="E737" s="2"/>
      <c r="F737" s="21"/>
      <c r="G737" s="21"/>
      <c r="H737" s="21"/>
      <c r="I737" s="169"/>
      <c r="W737" s="22"/>
    </row>
    <row r="738" spans="3:23">
      <c r="C738" s="2"/>
      <c r="D738" s="2"/>
      <c r="E738" s="2"/>
      <c r="F738" s="21"/>
      <c r="G738" s="21"/>
      <c r="H738" s="21"/>
      <c r="I738" s="169"/>
      <c r="W738" s="22"/>
    </row>
    <row r="739" spans="3:23">
      <c r="C739" s="2"/>
      <c r="D739" s="2"/>
      <c r="E739" s="2"/>
      <c r="F739" s="21"/>
      <c r="G739" s="21"/>
      <c r="H739" s="21"/>
      <c r="I739" s="169"/>
      <c r="W739" s="22"/>
    </row>
    <row r="740" spans="3:23">
      <c r="C740" s="2"/>
      <c r="D740" s="2"/>
      <c r="E740" s="2"/>
      <c r="F740" s="21"/>
      <c r="G740" s="21"/>
      <c r="H740" s="21"/>
      <c r="I740" s="169"/>
      <c r="W740" s="22"/>
    </row>
    <row r="741" spans="3:23">
      <c r="C741" s="2"/>
      <c r="D741" s="2"/>
      <c r="E741" s="2"/>
      <c r="F741" s="21"/>
      <c r="G741" s="21"/>
      <c r="H741" s="21"/>
      <c r="I741" s="169"/>
      <c r="W741" s="22"/>
    </row>
    <row r="742" spans="3:23">
      <c r="C742" s="2"/>
      <c r="D742" s="2"/>
      <c r="E742" s="2"/>
      <c r="F742" s="21"/>
      <c r="G742" s="21"/>
      <c r="H742" s="21"/>
      <c r="I742" s="169"/>
      <c r="W742" s="22"/>
    </row>
    <row r="743" spans="3:23">
      <c r="C743" s="2"/>
      <c r="D743" s="2"/>
      <c r="E743" s="2"/>
      <c r="F743" s="21"/>
      <c r="G743" s="21"/>
      <c r="H743" s="21"/>
      <c r="I743" s="169"/>
      <c r="W743" s="22"/>
    </row>
    <row r="744" spans="3:23">
      <c r="C744" s="2"/>
      <c r="D744" s="2"/>
      <c r="E744" s="2"/>
      <c r="F744" s="21"/>
      <c r="G744" s="21"/>
      <c r="H744" s="21"/>
      <c r="I744" s="169"/>
      <c r="W744" s="22"/>
    </row>
    <row r="745" spans="3:23">
      <c r="C745" s="2"/>
      <c r="D745" s="2"/>
      <c r="E745" s="2"/>
      <c r="F745" s="21"/>
      <c r="G745" s="21"/>
      <c r="H745" s="21"/>
      <c r="I745" s="169"/>
      <c r="W745" s="22"/>
    </row>
    <row r="746" spans="3:23">
      <c r="C746" s="2"/>
      <c r="D746" s="2"/>
      <c r="E746" s="2"/>
      <c r="F746" s="21"/>
      <c r="G746" s="21"/>
      <c r="H746" s="21"/>
      <c r="I746" s="169"/>
      <c r="W746" s="22"/>
    </row>
    <row r="747" spans="3:23">
      <c r="C747" s="2"/>
      <c r="D747" s="2"/>
      <c r="E747" s="2"/>
      <c r="F747" s="21"/>
      <c r="G747" s="21"/>
      <c r="H747" s="21"/>
      <c r="I747" s="169"/>
      <c r="W747" s="22"/>
    </row>
    <row r="748" spans="3:23">
      <c r="C748" s="2"/>
      <c r="D748" s="2"/>
      <c r="E748" s="2"/>
      <c r="F748" s="21"/>
      <c r="G748" s="21"/>
      <c r="H748" s="21"/>
      <c r="I748" s="169"/>
      <c r="W748" s="22"/>
    </row>
    <row r="749" spans="3:23">
      <c r="C749" s="2"/>
      <c r="D749" s="2"/>
      <c r="E749" s="2"/>
      <c r="F749" s="21"/>
      <c r="G749" s="21"/>
      <c r="H749" s="21"/>
      <c r="I749" s="169"/>
      <c r="W749" s="22"/>
    </row>
    <row r="750" spans="3:23">
      <c r="C750" s="2"/>
      <c r="D750" s="2"/>
      <c r="E750" s="2"/>
      <c r="F750" s="21"/>
      <c r="G750" s="21"/>
      <c r="H750" s="21"/>
      <c r="I750" s="169"/>
      <c r="W750" s="22"/>
    </row>
    <row r="751" spans="3:23">
      <c r="C751" s="2"/>
      <c r="D751" s="2"/>
      <c r="E751" s="2"/>
      <c r="F751" s="21"/>
      <c r="G751" s="21"/>
      <c r="H751" s="21"/>
      <c r="I751" s="169"/>
      <c r="W751" s="22"/>
    </row>
    <row r="752" spans="3:23">
      <c r="C752" s="2"/>
      <c r="D752" s="2"/>
      <c r="E752" s="2"/>
      <c r="F752" s="21"/>
      <c r="G752" s="21"/>
      <c r="H752" s="21"/>
      <c r="I752" s="169"/>
      <c r="W752" s="22"/>
    </row>
    <row r="753" spans="3:23">
      <c r="C753" s="2"/>
      <c r="D753" s="2"/>
      <c r="E753" s="2"/>
      <c r="F753" s="21"/>
      <c r="G753" s="21"/>
      <c r="H753" s="21"/>
      <c r="I753" s="169"/>
      <c r="W753" s="22"/>
    </row>
    <row r="754" spans="3:23">
      <c r="C754" s="2"/>
      <c r="D754" s="2"/>
      <c r="E754" s="2"/>
      <c r="F754" s="21"/>
      <c r="G754" s="21"/>
      <c r="H754" s="21"/>
      <c r="I754" s="169"/>
      <c r="W754" s="22"/>
    </row>
    <row r="755" spans="3:23">
      <c r="C755" s="2"/>
      <c r="D755" s="2"/>
      <c r="E755" s="2"/>
      <c r="F755" s="21"/>
      <c r="G755" s="21"/>
      <c r="H755" s="21"/>
      <c r="I755" s="169"/>
      <c r="W755" s="22"/>
    </row>
    <row r="756" spans="3:23">
      <c r="C756" s="2"/>
      <c r="D756" s="2"/>
      <c r="E756" s="2"/>
      <c r="F756" s="21"/>
      <c r="G756" s="21"/>
      <c r="H756" s="21"/>
      <c r="I756" s="169"/>
      <c r="W756" s="22"/>
    </row>
    <row r="757" spans="3:23">
      <c r="C757" s="2"/>
      <c r="D757" s="2"/>
      <c r="E757" s="2"/>
      <c r="F757" s="21"/>
      <c r="G757" s="21"/>
      <c r="H757" s="21"/>
      <c r="I757" s="169"/>
      <c r="W757" s="22"/>
    </row>
    <row r="758" spans="3:23">
      <c r="C758" s="2"/>
      <c r="D758" s="2"/>
      <c r="E758" s="2"/>
      <c r="F758" s="21"/>
      <c r="G758" s="21"/>
      <c r="H758" s="21"/>
      <c r="I758" s="169"/>
      <c r="W758" s="22"/>
    </row>
    <row r="759" spans="3:23">
      <c r="C759" s="2"/>
      <c r="D759" s="2"/>
      <c r="E759" s="2"/>
      <c r="F759" s="21"/>
      <c r="G759" s="21"/>
      <c r="H759" s="21"/>
      <c r="I759" s="169"/>
      <c r="W759" s="22"/>
    </row>
    <row r="760" spans="3:23">
      <c r="C760" s="2"/>
      <c r="D760" s="2"/>
      <c r="E760" s="2"/>
      <c r="F760" s="21"/>
      <c r="G760" s="21"/>
      <c r="H760" s="21"/>
      <c r="I760" s="169"/>
      <c r="W760" s="22"/>
    </row>
    <row r="761" spans="3:23">
      <c r="C761" s="2"/>
      <c r="D761" s="2"/>
      <c r="E761" s="2"/>
      <c r="F761" s="21"/>
      <c r="G761" s="21"/>
      <c r="H761" s="21"/>
      <c r="I761" s="169"/>
      <c r="W761" s="22"/>
    </row>
    <row r="762" spans="3:23">
      <c r="C762" s="2"/>
      <c r="D762" s="2"/>
      <c r="E762" s="2"/>
      <c r="F762" s="21"/>
      <c r="G762" s="21"/>
      <c r="H762" s="21"/>
      <c r="I762" s="169"/>
      <c r="W762" s="22"/>
    </row>
    <row r="763" spans="3:23">
      <c r="C763" s="2"/>
      <c r="D763" s="2"/>
      <c r="E763" s="2"/>
      <c r="F763" s="21"/>
      <c r="G763" s="21"/>
      <c r="H763" s="21"/>
      <c r="I763" s="169"/>
      <c r="W763" s="22"/>
    </row>
    <row r="764" spans="3:23">
      <c r="C764" s="2"/>
      <c r="D764" s="2"/>
      <c r="E764" s="2"/>
      <c r="F764" s="21"/>
      <c r="G764" s="21"/>
      <c r="H764" s="21"/>
      <c r="I764" s="169"/>
      <c r="W764" s="22"/>
    </row>
    <row r="765" spans="3:23">
      <c r="C765" s="2"/>
      <c r="D765" s="2"/>
      <c r="E765" s="2"/>
      <c r="F765" s="21"/>
      <c r="G765" s="21"/>
      <c r="H765" s="21"/>
      <c r="I765" s="169"/>
      <c r="W765" s="22"/>
    </row>
    <row r="766" spans="3:23">
      <c r="C766" s="2"/>
      <c r="D766" s="2"/>
      <c r="E766" s="2"/>
      <c r="F766" s="21"/>
      <c r="G766" s="21"/>
      <c r="H766" s="21"/>
      <c r="I766" s="169"/>
      <c r="W766" s="22"/>
    </row>
    <row r="767" spans="3:23">
      <c r="C767" s="2"/>
      <c r="D767" s="2"/>
      <c r="E767" s="2"/>
      <c r="F767" s="21"/>
      <c r="G767" s="21"/>
      <c r="H767" s="21"/>
      <c r="I767" s="169"/>
      <c r="W767" s="22"/>
    </row>
    <row r="768" spans="3:23">
      <c r="C768" s="2"/>
      <c r="D768" s="2"/>
      <c r="E768" s="2"/>
      <c r="F768" s="21"/>
      <c r="G768" s="21"/>
      <c r="H768" s="21"/>
      <c r="I768" s="169"/>
      <c r="W768" s="22"/>
    </row>
    <row r="769" spans="3:23">
      <c r="C769" s="2"/>
      <c r="D769" s="2"/>
      <c r="E769" s="2"/>
      <c r="F769" s="21"/>
      <c r="G769" s="21"/>
      <c r="H769" s="21"/>
      <c r="I769" s="169"/>
      <c r="W769" s="22"/>
    </row>
    <row r="770" spans="3:23">
      <c r="C770" s="2"/>
      <c r="D770" s="2"/>
      <c r="E770" s="2"/>
      <c r="F770" s="21"/>
      <c r="G770" s="21"/>
      <c r="H770" s="21"/>
      <c r="I770" s="169"/>
      <c r="W770" s="22"/>
    </row>
  </sheetData>
  <autoFilter ref="A16:W542" xr:uid="{00000000-0009-0000-0000-000001000000}"/>
  <mergeCells count="292">
    <mergeCell ref="B283:B284"/>
    <mergeCell ref="B169:B170"/>
    <mergeCell ref="B184:B185"/>
    <mergeCell ref="B193:B196"/>
    <mergeCell ref="B179:B180"/>
    <mergeCell ref="W184:W185"/>
    <mergeCell ref="W281:W282"/>
    <mergeCell ref="B188:B189"/>
    <mergeCell ref="B205:B206"/>
    <mergeCell ref="J281:J282"/>
    <mergeCell ref="B281:B282"/>
    <mergeCell ref="G276:G279"/>
    <mergeCell ref="B224:B227"/>
    <mergeCell ref="E179:E180"/>
    <mergeCell ref="B186:B187"/>
    <mergeCell ref="E205:E206"/>
    <mergeCell ref="J265:J266"/>
    <mergeCell ref="B243:B244"/>
    <mergeCell ref="G222:G223"/>
    <mergeCell ref="J205:J206"/>
    <mergeCell ref="V179:V180"/>
    <mergeCell ref="J186:J187"/>
    <mergeCell ref="U179:U180"/>
    <mergeCell ref="V176:V177"/>
    <mergeCell ref="B98:B103"/>
    <mergeCell ref="E98:E103"/>
    <mergeCell ref="B139:B140"/>
    <mergeCell ref="B255:B256"/>
    <mergeCell ref="E276:E279"/>
    <mergeCell ref="E247:E249"/>
    <mergeCell ref="B233:B236"/>
    <mergeCell ref="B247:B249"/>
    <mergeCell ref="B265:B266"/>
    <mergeCell ref="B238:B240"/>
    <mergeCell ref="B222:B223"/>
    <mergeCell ref="B228:B229"/>
    <mergeCell ref="B210:B214"/>
    <mergeCell ref="B208:B209"/>
    <mergeCell ref="E139:E140"/>
    <mergeCell ref="B182:B183"/>
    <mergeCell ref="B154:B155"/>
    <mergeCell ref="B176:B177"/>
    <mergeCell ref="B136:B138"/>
    <mergeCell ref="J149:J150"/>
    <mergeCell ref="W283:W284"/>
    <mergeCell ref="W205:W206"/>
    <mergeCell ref="W208:W209"/>
    <mergeCell ref="W210:W214"/>
    <mergeCell ref="J210:J214"/>
    <mergeCell ref="U222:U223"/>
    <mergeCell ref="J222:J223"/>
    <mergeCell ref="L222:L223"/>
    <mergeCell ref="M222:M223"/>
    <mergeCell ref="N222:N223"/>
    <mergeCell ref="Q222:Q223"/>
    <mergeCell ref="O222:O223"/>
    <mergeCell ref="P222:P223"/>
    <mergeCell ref="V228:V229"/>
    <mergeCell ref="W247:W249"/>
    <mergeCell ref="W276:W279"/>
    <mergeCell ref="U247:U249"/>
    <mergeCell ref="W222:W223"/>
    <mergeCell ref="V247:V249"/>
    <mergeCell ref="U281:U282"/>
    <mergeCell ref="W255:W256"/>
    <mergeCell ref="W271:W272"/>
    <mergeCell ref="W265:W266"/>
    <mergeCell ref="W354:W409"/>
    <mergeCell ref="U415:U429"/>
    <mergeCell ref="W415:W429"/>
    <mergeCell ref="W346:W347"/>
    <mergeCell ref="E330:E331"/>
    <mergeCell ref="B288:B290"/>
    <mergeCell ref="B322:B323"/>
    <mergeCell ref="W298:W303"/>
    <mergeCell ref="E293:E297"/>
    <mergeCell ref="B298:B303"/>
    <mergeCell ref="W285:W286"/>
    <mergeCell ref="M319:M320"/>
    <mergeCell ref="T319:T320"/>
    <mergeCell ref="B285:B286"/>
    <mergeCell ref="B317:B318"/>
    <mergeCell ref="W330:W331"/>
    <mergeCell ref="V330:V331"/>
    <mergeCell ref="W304:W310"/>
    <mergeCell ref="J298:J303"/>
    <mergeCell ref="A143:A148"/>
    <mergeCell ref="A92:A97"/>
    <mergeCell ref="W456:W457"/>
    <mergeCell ref="B351:B352"/>
    <mergeCell ref="W351:W352"/>
    <mergeCell ref="G354:G409"/>
    <mergeCell ref="B319:B320"/>
    <mergeCell ref="B271:B272"/>
    <mergeCell ref="E285:E286"/>
    <mergeCell ref="B346:B350"/>
    <mergeCell ref="W348:W350"/>
    <mergeCell ref="B112:B115"/>
    <mergeCell ref="B164:B165"/>
    <mergeCell ref="B149:B150"/>
    <mergeCell ref="B104:B106"/>
    <mergeCell ref="B156:B158"/>
    <mergeCell ref="B172:B173"/>
    <mergeCell ref="B128:B130"/>
    <mergeCell ref="B143:B148"/>
    <mergeCell ref="W164:W165"/>
    <mergeCell ref="Q143:Q148"/>
    <mergeCell ref="W104:W106"/>
    <mergeCell ref="J172:J173"/>
    <mergeCell ref="J354:J409"/>
    <mergeCell ref="B542:W542"/>
    <mergeCell ref="B527:B528"/>
    <mergeCell ref="B515:B516"/>
    <mergeCell ref="V520:V521"/>
    <mergeCell ref="B539:W539"/>
    <mergeCell ref="E523:E524"/>
    <mergeCell ref="B540:W540"/>
    <mergeCell ref="W523:W524"/>
    <mergeCell ref="E519:E521"/>
    <mergeCell ref="B541:W541"/>
    <mergeCell ref="W527:W528"/>
    <mergeCell ref="B538:W538"/>
    <mergeCell ref="W535:W536"/>
    <mergeCell ref="B535:B536"/>
    <mergeCell ref="W515:W516"/>
    <mergeCell ref="V497:V500"/>
    <mergeCell ref="B523:B524"/>
    <mergeCell ref="U520:U521"/>
    <mergeCell ref="B519:B521"/>
    <mergeCell ref="V456:V457"/>
    <mergeCell ref="B456:B457"/>
    <mergeCell ref="B431:B432"/>
    <mergeCell ref="W467:W468"/>
    <mergeCell ref="W520:W521"/>
    <mergeCell ref="U497:U500"/>
    <mergeCell ref="J474:J475"/>
    <mergeCell ref="W470:W472"/>
    <mergeCell ref="J470:J472"/>
    <mergeCell ref="B497:B500"/>
    <mergeCell ref="W497:W500"/>
    <mergeCell ref="W474:W475"/>
    <mergeCell ref="B482:B495"/>
    <mergeCell ref="W482:W495"/>
    <mergeCell ref="B510:B511"/>
    <mergeCell ref="B474:B475"/>
    <mergeCell ref="B501:B502"/>
    <mergeCell ref="B436:B439"/>
    <mergeCell ref="W445:W448"/>
    <mergeCell ref="B434:B435"/>
    <mergeCell ref="B445:B448"/>
    <mergeCell ref="P319:P320"/>
    <mergeCell ref="Q319:Q320"/>
    <mergeCell ref="W319:W320"/>
    <mergeCell ref="W293:W297"/>
    <mergeCell ref="W322:W323"/>
    <mergeCell ref="W311:W312"/>
    <mergeCell ref="W340:W341"/>
    <mergeCell ref="S319:S320"/>
    <mergeCell ref="L319:L320"/>
    <mergeCell ref="U319:U320"/>
    <mergeCell ref="N319:N320"/>
    <mergeCell ref="O319:O320"/>
    <mergeCell ref="W313:W314"/>
    <mergeCell ref="U304:U310"/>
    <mergeCell ref="W334:W339"/>
    <mergeCell ref="B330:B331"/>
    <mergeCell ref="B340:B341"/>
    <mergeCell ref="J340:J341"/>
    <mergeCell ref="J334:J339"/>
    <mergeCell ref="B354:B409"/>
    <mergeCell ref="J415:J429"/>
    <mergeCell ref="B415:B429"/>
    <mergeCell ref="V415:V429"/>
    <mergeCell ref="W20:W23"/>
    <mergeCell ref="B470:B472"/>
    <mergeCell ref="B293:B297"/>
    <mergeCell ref="B304:B310"/>
    <mergeCell ref="B311:B312"/>
    <mergeCell ref="B334:B339"/>
    <mergeCell ref="J322:J323"/>
    <mergeCell ref="B79:B82"/>
    <mergeCell ref="B85:B86"/>
    <mergeCell ref="V25:V27"/>
    <mergeCell ref="V29:V31"/>
    <mergeCell ref="B42:B46"/>
    <mergeCell ref="E85:E86"/>
    <mergeCell ref="J188:J189"/>
    <mergeCell ref="U143:U148"/>
    <mergeCell ref="V122:V123"/>
    <mergeCell ref="J143:J148"/>
    <mergeCell ref="T143:T148"/>
    <mergeCell ref="J89:J90"/>
    <mergeCell ref="J104:J106"/>
    <mergeCell ref="B460:B461"/>
    <mergeCell ref="B467:B468"/>
    <mergeCell ref="B313:B314"/>
    <mergeCell ref="B276:B279"/>
    <mergeCell ref="B54:B55"/>
    <mergeCell ref="V33:V35"/>
    <mergeCell ref="H15:H16"/>
    <mergeCell ref="B18:B19"/>
    <mergeCell ref="U33:U35"/>
    <mergeCell ref="G15:G16"/>
    <mergeCell ref="E54:E55"/>
    <mergeCell ref="B60:B62"/>
    <mergeCell ref="J20:J23"/>
    <mergeCell ref="B20:B23"/>
    <mergeCell ref="B15:B16"/>
    <mergeCell ref="B25:B32"/>
    <mergeCell ref="B33:B35"/>
    <mergeCell ref="B9:W9"/>
    <mergeCell ref="B11:W11"/>
    <mergeCell ref="B12:W12"/>
    <mergeCell ref="B40:B41"/>
    <mergeCell ref="J40:J41"/>
    <mergeCell ref="J58:J59"/>
    <mergeCell ref="W58:W59"/>
    <mergeCell ref="E27:E28"/>
    <mergeCell ref="E25:E26"/>
    <mergeCell ref="E29:E30"/>
    <mergeCell ref="E31:E32"/>
    <mergeCell ref="J42:J46"/>
    <mergeCell ref="E42:E46"/>
    <mergeCell ref="E33:E34"/>
    <mergeCell ref="I15:I16"/>
    <mergeCell ref="T15:T16"/>
    <mergeCell ref="W15:W16"/>
    <mergeCell ref="W33:W35"/>
    <mergeCell ref="W42:W46"/>
    <mergeCell ref="W25:W27"/>
    <mergeCell ref="W40:W41"/>
    <mergeCell ref="V15:V16"/>
    <mergeCell ref="K15:S15"/>
    <mergeCell ref="W18:W19"/>
    <mergeCell ref="G98:G103"/>
    <mergeCell ref="N143:N148"/>
    <mergeCell ref="M143:M148"/>
    <mergeCell ref="L143:L148"/>
    <mergeCell ref="K143:K148"/>
    <mergeCell ref="P143:P148"/>
    <mergeCell ref="W122:W123"/>
    <mergeCell ref="J98:J103"/>
    <mergeCell ref="W139:W140"/>
    <mergeCell ref="G143:G148"/>
    <mergeCell ref="E89:E90"/>
    <mergeCell ref="J122:J123"/>
    <mergeCell ref="J15:J16"/>
    <mergeCell ref="B76:B77"/>
    <mergeCell ref="D15:F15"/>
    <mergeCell ref="B58:B59"/>
    <mergeCell ref="W54:W55"/>
    <mergeCell ref="V54:V55"/>
    <mergeCell ref="W29:W31"/>
    <mergeCell ref="C15:C16"/>
    <mergeCell ref="B67:B74"/>
    <mergeCell ref="W89:W90"/>
    <mergeCell ref="U89:U90"/>
    <mergeCell ref="T89:T90"/>
    <mergeCell ref="W67:W72"/>
    <mergeCell ref="E76:E77"/>
    <mergeCell ref="J92:J97"/>
    <mergeCell ref="E92:E97"/>
    <mergeCell ref="G92:G97"/>
    <mergeCell ref="W92:W97"/>
    <mergeCell ref="B122:B123"/>
    <mergeCell ref="B89:B90"/>
    <mergeCell ref="B92:B97"/>
    <mergeCell ref="W98:W103"/>
    <mergeCell ref="T222:T223"/>
    <mergeCell ref="W186:W187"/>
    <mergeCell ref="J255:J256"/>
    <mergeCell ref="J128:J130"/>
    <mergeCell ref="W128:W130"/>
    <mergeCell ref="J228:J229"/>
    <mergeCell ref="W238:W240"/>
    <mergeCell ref="W79:W82"/>
    <mergeCell ref="W76:W77"/>
    <mergeCell ref="W85:W86"/>
    <mergeCell ref="W172:W173"/>
    <mergeCell ref="W228:W229"/>
    <mergeCell ref="W149:W150"/>
    <mergeCell ref="W154:W155"/>
    <mergeCell ref="W176:W177"/>
    <mergeCell ref="W182:W183"/>
    <mergeCell ref="W179:W180"/>
    <mergeCell ref="W188:W189"/>
    <mergeCell ref="J243:J244"/>
    <mergeCell ref="V139:V140"/>
    <mergeCell ref="U139:U140"/>
    <mergeCell ref="O143:O148"/>
    <mergeCell ref="W143:W148"/>
    <mergeCell ref="W156:W158"/>
  </mergeCells>
  <phoneticPr fontId="11" type="noConversion"/>
  <dataValidations count="4">
    <dataValidation type="list" allowBlank="1" showInputMessage="1" showErrorMessage="1" sqref="F244 F531 F522 F506 F477 F466 F459 F452 F442 F436:F439 F343 F317:F318 F275 F261" xr:uid="{2EFBF61A-6784-414C-AA5F-7E0F2C73E5FF}">
      <formula1>#REF!</formula1>
    </dataValidation>
    <dataValidation type="list" allowBlank="1" showInputMessage="1" showErrorMessage="1" sqref="H510:H537 F174:F206 F18:F19 F1:F16 F24:F37 F507:F508 F532:F65766 F319 F208:F243 F245:F260 F262:F274 F276:F316 F324:F342 F344:F435 F440:F441 F443:F451 F453:F458 F460:F465 F467:F476 F478:F505 F510:F521 F523:F530 F39:F135 H17:H135 H139:H508 F139:F171" xr:uid="{00000000-0002-0000-0100-000000000000}">
      <formula1>#REF!</formula1>
    </dataValidation>
    <dataValidation type="list" allowBlank="1" showInputMessage="1" showErrorMessage="1" sqref="H136:H138" xr:uid="{C7308214-84CF-4427-A980-9F0692BC762E}">
      <formula1>$AI$9:$AI$35</formula1>
    </dataValidation>
    <dataValidation type="list" allowBlank="1" showInputMessage="1" showErrorMessage="1" sqref="F136:F138" xr:uid="{CECC2687-9B2A-49AA-B264-50DD48C75610}">
      <formula1>$AH$7:$AH$29</formula1>
    </dataValidation>
  </dataValidations>
  <hyperlinks>
    <hyperlink ref="U184" r:id="rId1" display="https://medicaljournalssweden.se/actadv/article/view/11604/23306" xr:uid="{00000000-0004-0000-0100-000000000000}"/>
    <hyperlink ref="U185" r:id="rId2" display="https://medicaljournalssweden.se/actadv/article/view/11604/23306" xr:uid="{00000000-0004-0000-0100-000001000000}"/>
  </hyperlinks>
  <pageMargins left="0.75" right="0.75" top="1" bottom="1" header="0.5" footer="0.5"/>
  <pageSetup paperSize="9" orientation="portrait" r:id="rId3"/>
  <headerFooter alignWithMargins="0"/>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22B707FBCC21A49ADE4F3E388365302" ma:contentTypeVersion="0" ma:contentTypeDescription="Create a new document." ma:contentTypeScope="" ma:versionID="8d731b3a0c30987060635d8d77c4f730">
  <xsd:schema xmlns:xsd="http://www.w3.org/2001/XMLSchema" xmlns:xs="http://www.w3.org/2001/XMLSchema" xmlns:p="http://schemas.microsoft.com/office/2006/metadata/properties" targetNamespace="http://schemas.microsoft.com/office/2006/metadata/properties" ma:root="true" ma:fieldsID="73a07294f8170849c10cc2fae2ff002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ma:index="8"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9BE3EEC-2F0E-4907-AB10-63EBEFDE8189}">
  <ds:schemaRefs>
    <ds:schemaRef ds:uri="http://schemas.microsoft.com/sharepoint/v3/contenttype/forms"/>
  </ds:schemaRefs>
</ds:datastoreItem>
</file>

<file path=customXml/itemProps2.xml><?xml version="1.0" encoding="utf-8"?>
<ds:datastoreItem xmlns:ds="http://schemas.openxmlformats.org/officeDocument/2006/customXml" ds:itemID="{938342D7-97C4-4BE8-AC76-0ACF201DB8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A7272EB-0975-4519-917E-98A5F620509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DET - included studies</vt:lpstr>
    </vt:vector>
  </TitlesOfParts>
  <Manager/>
  <Company>Oxford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hdakin</dc:creator>
  <cp:keywords/>
  <dc:description/>
  <cp:lastModifiedBy>Helen Dakin</cp:lastModifiedBy>
  <cp:revision/>
  <dcterms:created xsi:type="dcterms:W3CDTF">2010-10-08T10:57:18Z</dcterms:created>
  <dcterms:modified xsi:type="dcterms:W3CDTF">2025-11-07T11:20:01Z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0x010100022B707FBCC21A49ADE4F3E388365302</vt:lpwstr>
  </property>
</Properties>
</file>